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105" windowWidth="14805" windowHeight="8010" activeTab="4"/>
  </bookViews>
  <sheets>
    <sheet name="1кв" sheetId="22" r:id="rId1"/>
    <sheet name="2кв" sheetId="23" r:id="rId2"/>
    <sheet name="3кв" sheetId="24" r:id="rId3"/>
    <sheet name="4кв" sheetId="25" r:id="rId4"/>
    <sheet name="отчет" sheetId="26" r:id="rId5"/>
  </sheets>
  <definedNames>
    <definedName name="_xlnm.Print_Area" localSheetId="0">'1кв'!$A$1:$E$55</definedName>
    <definedName name="_xlnm.Print_Area" localSheetId="1">'2кв'!$A$1:$E$55</definedName>
    <definedName name="_xlnm.Print_Area" localSheetId="2">'3кв'!$A$1:$E$55</definedName>
    <definedName name="_xlnm.Print_Area" localSheetId="3">'4кв'!$A$1:$E$56</definedName>
    <definedName name="_xlnm.Print_Area" localSheetId="4">отчет!$A$1:$C$44</definedName>
  </definedNames>
  <calcPr calcId="152511"/>
</workbook>
</file>

<file path=xl/calcChain.xml><?xml version="1.0" encoding="utf-8"?>
<calcChain xmlns="http://schemas.openxmlformats.org/spreadsheetml/2006/main">
  <c r="B47" i="24" l="1"/>
  <c r="B47" i="23"/>
  <c r="B55" i="22"/>
  <c r="C6" i="26"/>
  <c r="D18" i="26"/>
  <c r="C18" i="26"/>
  <c r="C34" i="26"/>
  <c r="D33" i="26"/>
  <c r="C27" i="26"/>
  <c r="C30" i="26"/>
  <c r="C31" i="26"/>
  <c r="C21" i="26"/>
  <c r="C22" i="26"/>
  <c r="C23" i="26"/>
  <c r="C24" i="26"/>
  <c r="C25" i="26"/>
  <c r="C26" i="26"/>
  <c r="C20" i="26"/>
  <c r="C14" i="26"/>
  <c r="C15" i="26"/>
  <c r="C16" i="26"/>
  <c r="C17" i="26"/>
  <c r="C13" i="26"/>
  <c r="E29" i="25"/>
  <c r="C39" i="26"/>
  <c r="C28" i="26" l="1"/>
  <c r="C33" i="26" s="1"/>
  <c r="E30" i="25"/>
  <c r="B54" i="25"/>
  <c r="B53" i="25"/>
  <c r="B52" i="25"/>
  <c r="F19" i="25"/>
  <c r="E22" i="25" s="1"/>
  <c r="E21" i="25" l="1"/>
  <c r="E32" i="25"/>
  <c r="B55" i="25" s="1"/>
  <c r="E31" i="24"/>
  <c r="E29" i="24"/>
  <c r="E28" i="24"/>
  <c r="B53" i="24" l="1"/>
  <c r="B52" i="24"/>
  <c r="B51" i="24"/>
  <c r="F19" i="24"/>
  <c r="E22" i="24" s="1"/>
  <c r="B53" i="23"/>
  <c r="B52" i="23"/>
  <c r="B51" i="23"/>
  <c r="E29" i="23"/>
  <c r="F19" i="23"/>
  <c r="E22" i="23" s="1"/>
  <c r="E21" i="24" l="1"/>
  <c r="B54" i="24" s="1"/>
  <c r="E21" i="23"/>
  <c r="E27" i="22"/>
  <c r="F19" i="22"/>
  <c r="B55" i="24" l="1"/>
  <c r="B48" i="25" s="1"/>
  <c r="B56" i="25" s="1"/>
  <c r="E31" i="23"/>
  <c r="B54" i="23" s="1"/>
  <c r="B55" i="23" s="1"/>
  <c r="E29" i="22"/>
  <c r="E28" i="22"/>
  <c r="B53" i="22"/>
  <c r="B52" i="22"/>
  <c r="B51" i="22"/>
  <c r="E21" i="22"/>
  <c r="E31" i="22" s="1"/>
  <c r="E22" i="22"/>
  <c r="B54" i="22" l="1"/>
</calcChain>
</file>

<file path=xl/sharedStrings.xml><?xml version="1.0" encoding="utf-8"?>
<sst xmlns="http://schemas.openxmlformats.org/spreadsheetml/2006/main" count="345" uniqueCount="129">
  <si>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</si>
  <si>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</si>
  <si>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</si>
  <si>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</si>
  <si>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</si>
  <si>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</si>
  <si>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</si>
  <si>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Наименование вида работы
(услуги)2
</t>
  </si>
  <si>
    <t xml:space="preserve">Цена
выполненной работы (оказанной услуги), в рублях
</t>
  </si>
  <si>
    <t xml:space="preserve">Стоимость 3/
сметная стоимость 4 выполненной работы (оказанной услуги) за единицу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</si>
  <si>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</si>
  <si>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</si>
  <si>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</si>
  <si>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</si>
  <si>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 1)</t>
  </si>
  <si>
    <t xml:space="preserve">            (указывается решение общего собрания собственников помещений в многоквартирном доме либо доверенность, дата, номер)</t>
  </si>
  <si>
    <t xml:space="preserve">                                                                                                    (указывается Ф.И.О. уполномоченного лица, должность)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</si>
  <si>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</si>
  <si>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t xml:space="preserve"> </t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</si>
  <si>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</si>
  <si>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</si>
  <si>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</si>
  <si>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</si>
  <si>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t>постоянно</t>
  </si>
  <si>
    <t>г. Россошь, ул. Свердлова, д. 35/1</t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</si>
  <si>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№35/1</t>
    </r>
    <r>
      <rPr>
        <sz val="11"/>
        <color theme="1"/>
        <rFont val="Times New Roman"/>
        <family val="1"/>
        <charset val="204"/>
      </rPr>
      <t>,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ул. Свердлова</t>
    </r>
  </si>
  <si>
    <t>Стоимость материалов</t>
  </si>
  <si>
    <t>1 квартал</t>
  </si>
  <si>
    <t>руб.</t>
  </si>
  <si>
    <t>Итого расходов:</t>
  </si>
  <si>
    <t>Настоящий Акт составлен в 2-х экземплярах, имеющий одинаковую юридическую силу, по одному для каждой Стороны.</t>
  </si>
  <si>
    <t xml:space="preserve">определена приложением № 9 к договору </t>
  </si>
  <si>
    <t>Информация для собственников:</t>
  </si>
  <si>
    <t>в т.ч. Оплачено</t>
  </si>
  <si>
    <t xml:space="preserve">Итого остаток на конец квартала </t>
  </si>
  <si>
    <t>не жилые помещения</t>
  </si>
  <si>
    <t xml:space="preserve">Расходы по содержанию и тек.ремонту </t>
  </si>
  <si>
    <r>
      <t xml:space="preserve">        1. Исполнителем предъявлены к приемке следующие оказанные на основании договора управления многоквартирным домом   </t>
    </r>
    <r>
      <rPr>
        <u/>
        <sz val="11"/>
        <color theme="1"/>
        <rFont val="Times New Roman"/>
        <family val="1"/>
        <charset val="204"/>
      </rPr>
      <t>№5  от   01.04.2015 г.</t>
    </r>
  </si>
  <si>
    <t>Остаток на начало квартала</t>
  </si>
  <si>
    <t xml:space="preserve">Расходы по управлению МКД </t>
  </si>
  <si>
    <t>февраль</t>
  </si>
  <si>
    <t>Услуги по содержанию многоквартирного дома</t>
  </si>
  <si>
    <t>интернет ТТК</t>
  </si>
  <si>
    <t>интернет Ростелеком</t>
  </si>
  <si>
    <t>интернет Квант-телеком</t>
  </si>
  <si>
    <r>
      <t xml:space="preserve">именуемый в дальнейшем "Заказчик", в лице </t>
    </r>
    <r>
      <rPr>
        <b/>
        <u/>
        <sz val="11"/>
        <color theme="1"/>
        <rFont val="Times New Roman"/>
        <family val="1"/>
        <charset val="204"/>
      </rPr>
      <t>Красноруцкой Инны Петровны</t>
    </r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</si>
  <si>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№25,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собственников ___________________</t>
    </r>
  </si>
  <si>
    <t>Заказчик - Собственники МКД, в лице председателя совета МКД  Красноруцкая И.П.</t>
  </si>
  <si>
    <t>горячая вода на СОИ</t>
  </si>
  <si>
    <t>электроэнергия на СОИ</t>
  </si>
  <si>
    <t>водоотведение на СОИ</t>
  </si>
  <si>
    <t>холодная вода на СОИ</t>
  </si>
  <si>
    <t>ч/ч</t>
  </si>
  <si>
    <t>за 1 квартал 2023 года</t>
  </si>
  <si>
    <t>31 03 2023 г.</t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</si>
  <si>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Бовкун Алексея Александровича</t>
    </r>
  </si>
  <si>
    <t>S дома= 2323,7+158,6(не жил.)=2486,8 м2</t>
  </si>
  <si>
    <t>Ремонт мягкой кровли (кв.39)</t>
  </si>
  <si>
    <t>Ремонт детской площадки(установка плаката(кв29)</t>
  </si>
  <si>
    <t>март</t>
  </si>
  <si>
    <t xml:space="preserve">           2. Всего за период с "01" 01 2023 г. по "31" 03 2023 г. выполнено работ (оказано услуг) на общую сумму сто пятьдесят девять  тысяч шесть рублей 74 копейки</t>
  </si>
  <si>
    <t>Исполнитель - ООО ЖКХ "Локомотив", в лице директора  Бовкун А.А.</t>
  </si>
  <si>
    <t>Предъявлено населению 167870,66</t>
  </si>
  <si>
    <t>за 2 квартал 2023 года</t>
  </si>
  <si>
    <t>30 06 2023 г.</t>
  </si>
  <si>
    <t>2 квартал</t>
  </si>
  <si>
    <t>за 3 квартал 2023 года</t>
  </si>
  <si>
    <t>30 09 2023 г.</t>
  </si>
  <si>
    <t>3 квартал</t>
  </si>
  <si>
    <t>май</t>
  </si>
  <si>
    <t>Окраска МАФ (по 1/3)</t>
  </si>
  <si>
    <t>Поверка, ремонт ОДПУ ГВС</t>
  </si>
  <si>
    <t>Предъявлено населению 165916,08</t>
  </si>
  <si>
    <t xml:space="preserve">           2. Всего за период с "01" 04 2023 г. по "30" 06 2023 г. выполнено работ (оказано услуг) на общую сумму сто девяносто четыре тысячи девятьсот семь рублей 67 копеек</t>
  </si>
  <si>
    <t>июль</t>
  </si>
  <si>
    <t>сентябрь</t>
  </si>
  <si>
    <t>установка стекла (кв 29)</t>
  </si>
  <si>
    <t>ремонт лавочки, сварка (кв 32)</t>
  </si>
  <si>
    <t xml:space="preserve">           2. Всего за период с "01" 07 2023 г. по "30" 09 2023 г. выполнено работ (оказано услуг) на общую сумму сто семьдесят восемь тысяч девятьсот семь рублей 60 копеек.</t>
  </si>
  <si>
    <t>Предъявлено населению 189320,56</t>
  </si>
  <si>
    <t>за 4 квартал 2023 года</t>
  </si>
  <si>
    <t>31.12.2023 г.</t>
  </si>
  <si>
    <t>4 квартал</t>
  </si>
  <si>
    <t>Замена магистрали ГВС (смета)</t>
  </si>
  <si>
    <t xml:space="preserve">Замена стояка ГВС в  кв.22,24 </t>
  </si>
  <si>
    <t>ноябрь</t>
  </si>
  <si>
    <t>декабрь</t>
  </si>
  <si>
    <t>Предъявлено населению 195416,85</t>
  </si>
  <si>
    <t>ОТЧЕТ</t>
  </si>
  <si>
    <t>О ВЫПОЛНЕННЫХ РАБОТАХ И ДВИЖЕНИИ  СРЕДСТВ</t>
  </si>
  <si>
    <t>НА ЛИЦЕВОМ СЧЕТЕ  ЗА  период  с 01.01.2023 г. по 31.12.2023 г.</t>
  </si>
  <si>
    <t>Остаток на начало периода</t>
  </si>
  <si>
    <t xml:space="preserve">Доходы: </t>
  </si>
  <si>
    <t>в том числе:</t>
  </si>
  <si>
    <t>Оплачено в текущем периоде по квитанциям</t>
  </si>
  <si>
    <t xml:space="preserve">Оплачено не жилые помещения </t>
  </si>
  <si>
    <t>Оплачено за размещение оборудования в МОП интернет Ростелеком</t>
  </si>
  <si>
    <t>Оплачено за размещение оборудования в МОП интернет ТТК</t>
  </si>
  <si>
    <t>Оплачено за размещение оборудования в МОП интернет Квант телеком</t>
  </si>
  <si>
    <t>Итого доходов:</t>
  </si>
  <si>
    <t>Расходы:</t>
  </si>
  <si>
    <t xml:space="preserve">Услуги по содержанию многоквартирного дома </t>
  </si>
  <si>
    <t>Водоотведение на СОИ</t>
  </si>
  <si>
    <t>Холодная вода на СОИ</t>
  </si>
  <si>
    <t>Электроэнергия на СОИ</t>
  </si>
  <si>
    <t>работы по договору, всего</t>
  </si>
  <si>
    <t>Итого расходов</t>
  </si>
  <si>
    <t>Остаток средств на 01.01.2024</t>
  </si>
  <si>
    <t>Справочно:</t>
  </si>
  <si>
    <t>Задолженность населения по оплате на 01.01.2023 г.</t>
  </si>
  <si>
    <t>Задолженность населения по оплате на 01.01.2024 г.</t>
  </si>
  <si>
    <t>Прирост (+) / уменьшение (-) задолженности за год</t>
  </si>
  <si>
    <t xml:space="preserve">Получил: </t>
  </si>
  <si>
    <t>Отчет за 2023 год.</t>
  </si>
  <si>
    <t>Перечень предлагаемых работ на 2024 год.</t>
  </si>
  <si>
    <t>Предложение по структуре тарифа на 2024 год.</t>
  </si>
  <si>
    <t>_____________________________________________</t>
  </si>
  <si>
    <t>по ж.д. ул. Свердлова, д. 35/1</t>
  </si>
  <si>
    <t>Начислено всего 718524,15</t>
  </si>
  <si>
    <t>* горячая вода на СОИ - 12911,51</t>
  </si>
  <si>
    <t>Замена доводчика 2 под.</t>
  </si>
  <si>
    <t xml:space="preserve">           2. Всего за период с "01" 10  2023 г. по "31" 12 2023 г. выполнено работ (оказано услуг) на общую сумму двести семьдесят  одна тысяча двести девяносто три рубля 91 копейка.</t>
  </si>
  <si>
    <t xml:space="preserve">* холодная вода на СОИ - </t>
  </si>
  <si>
    <t>* электроэнергия на СОИ- 8046,21</t>
  </si>
  <si>
    <t>* водоотведение на СОИ- 3244,75</t>
  </si>
  <si>
    <t>Горячая вода на СОИ</t>
  </si>
  <si>
    <t xml:space="preserve">   * Поверка, ремонт ОДПУ ГВС</t>
  </si>
  <si>
    <t xml:space="preserve">   * Замена магистрали ГВС (смета)</t>
  </si>
  <si>
    <t>Непредвиденные работы 54,03 ч/ч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</si>
</sst>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₽_-;\-* #,##0.00\ _₽_-;_-* &quot;-&quot;??\ _₽_-;_-@_-"/>
    <numFmt numFmtId="164" formatCode="_-* #,##0.00_р_._-;\-* #,##0.00_р_._-;_-* \-??_р_._-;_-@_-"/>
    <numFmt numFmtId="165" formatCode="[$-419]General"/>
    <numFmt numFmtId="166" formatCode="#,##0.00\ _₽"/>
    <numFmt numFmtId="167" formatCode="#,##0.00_ ;\-#,##0.00\ 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sz val="10"/>
      <name val="Arial Cyr"/>
      <family val="2"/>
      <charset val="204"/>
    </font>
    <font>
      <sz val="11"/>
      <color rgb="FF000000"/>
      <name val="Calibri"/>
      <family val="2"/>
      <charset val="204"/>
    </font>
    <font>
      <sz val="10.5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3" fillId="0" borderId="0"/>
    <xf numFmtId="164" fontId="13" fillId="0" borderId="0" applyFill="0" applyBorder="0" applyAlignment="0" applyProtection="0"/>
    <xf numFmtId="165" fontId="14" fillId="0" borderId="0"/>
    <xf numFmtId="0" fontId="13" fillId="0" borderId="0"/>
  </cellStyleXfs>
  <cellXfs count="91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3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3" fontId="7" fillId="0" borderId="1" xfId="1" applyFont="1" applyBorder="1" applyAlignment="1">
      <alignment horizontal="center" vertical="center" wrapText="1"/>
    </xf>
    <xf numFmtId="0" fontId="7" fillId="0" borderId="0" xfId="0" applyFont="1"/>
    <xf numFmtId="0" fontId="3" fillId="0" borderId="0" xfId="0" applyFont="1" applyAlignment="1"/>
    <xf numFmtId="43" fontId="4" fillId="0" borderId="0" xfId="1" applyFont="1"/>
    <xf numFmtId="0" fontId="12" fillId="0" borderId="0" xfId="0" applyFont="1"/>
    <xf numFmtId="43" fontId="4" fillId="0" borderId="0" xfId="0" applyNumberFormat="1" applyFont="1"/>
    <xf numFmtId="39" fontId="7" fillId="0" borderId="0" xfId="1" applyNumberFormat="1" applyFont="1"/>
    <xf numFmtId="39" fontId="4" fillId="0" borderId="1" xfId="1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wrapText="1"/>
    </xf>
    <xf numFmtId="0" fontId="4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0" fillId="0" borderId="4" xfId="0" applyFont="1" applyBorder="1" applyAlignment="1">
      <alignment wrapText="1"/>
    </xf>
    <xf numFmtId="43" fontId="4" fillId="2" borderId="0" xfId="1" applyFont="1" applyFill="1"/>
    <xf numFmtId="0" fontId="15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left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4" fillId="0" borderId="0" xfId="0" applyFont="1" applyAlignment="1"/>
    <xf numFmtId="0" fontId="10" fillId="3" borderId="1" xfId="0" applyFont="1" applyFill="1" applyBorder="1" applyAlignment="1">
      <alignment horizontal="center"/>
    </xf>
    <xf numFmtId="0" fontId="10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left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left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left" wrapText="1"/>
    </xf>
    <xf numFmtId="0" fontId="7" fillId="0" borderId="2" xfId="0" applyFont="1" applyBorder="1" applyAlignment="1">
      <alignment horizontal="left" wrapText="1"/>
    </xf>
    <xf numFmtId="0" fontId="6" fillId="0" borderId="0" xfId="0" applyFont="1" applyBorder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4" fillId="2" borderId="0" xfId="0" applyFont="1" applyFill="1" applyAlignment="1">
      <alignment horizontal="left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5" fillId="0" borderId="0" xfId="0" applyFont="1" applyAlignment="1">
      <alignment horizontal="right" wrapText="1"/>
    </xf>
    <xf numFmtId="0" fontId="7" fillId="0" borderId="2" xfId="0" applyFont="1" applyBorder="1" applyAlignment="1">
      <alignment horizontal="center" wrapText="1"/>
    </xf>
    <xf numFmtId="0" fontId="6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16" fillId="0" borderId="0" xfId="0" applyFont="1" applyAlignment="1">
      <alignment horizontal="center"/>
    </xf>
    <xf numFmtId="0" fontId="16" fillId="0" borderId="0" xfId="0" applyFont="1" applyAlignment="1"/>
    <xf numFmtId="0" fontId="17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9" fontId="3" fillId="0" borderId="1" xfId="0" applyNumberFormat="1" applyFont="1" applyBorder="1"/>
    <xf numFmtId="166" fontId="7" fillId="0" borderId="1" xfId="1" applyNumberFormat="1" applyFont="1" applyBorder="1" applyAlignment="1">
      <alignment horizontal="center"/>
    </xf>
    <xf numFmtId="4" fontId="16" fillId="0" borderId="0" xfId="0" applyNumberFormat="1" applyFont="1"/>
    <xf numFmtId="0" fontId="3" fillId="0" borderId="0" xfId="0" applyFont="1" applyAlignment="1">
      <alignment horizontal="left"/>
    </xf>
    <xf numFmtId="49" fontId="4" fillId="0" borderId="1" xfId="0" applyNumberFormat="1" applyFont="1" applyBorder="1" applyAlignment="1">
      <alignment vertical="center" wrapText="1"/>
    </xf>
    <xf numFmtId="49" fontId="3" fillId="0" borderId="1" xfId="0" applyNumberFormat="1" applyFont="1" applyBorder="1" applyAlignment="1"/>
    <xf numFmtId="43" fontId="4" fillId="2" borderId="1" xfId="1" applyFont="1" applyFill="1" applyBorder="1" applyAlignment="1">
      <alignment horizontal="center"/>
    </xf>
    <xf numFmtId="167" fontId="4" fillId="0" borderId="0" xfId="1" applyNumberFormat="1" applyFont="1" applyBorder="1"/>
    <xf numFmtId="0" fontId="4" fillId="0" borderId="1" xfId="0" applyFont="1" applyBorder="1" applyAlignment="1">
      <alignment wrapText="1"/>
    </xf>
    <xf numFmtId="0" fontId="3" fillId="0" borderId="0" xfId="0" applyFont="1" applyAlignment="1">
      <alignment horizontal="center"/>
    </xf>
    <xf numFmtId="166" fontId="7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left"/>
    </xf>
    <xf numFmtId="4" fontId="3" fillId="0" borderId="0" xfId="0" applyNumberFormat="1" applyFont="1"/>
    <xf numFmtId="0" fontId="3" fillId="0" borderId="0" xfId="0" applyFont="1" applyBorder="1"/>
    <xf numFmtId="167" fontId="4" fillId="0" borderId="1" xfId="1" applyNumberFormat="1" applyFont="1" applyBorder="1" applyAlignment="1">
      <alignment horizontal="right"/>
    </xf>
    <xf numFmtId="0" fontId="4" fillId="0" borderId="3" xfId="0" applyFont="1" applyBorder="1" applyAlignment="1">
      <alignment vertical="center" wrapText="1"/>
    </xf>
    <xf numFmtId="43" fontId="0" fillId="0" borderId="0" xfId="0" applyNumberFormat="1"/>
    <xf numFmtId="49" fontId="3" fillId="0" borderId="7" xfId="0" applyNumberFormat="1" applyFont="1" applyBorder="1" applyAlignment="1">
      <alignment vertical="center" wrapText="1"/>
    </xf>
    <xf numFmtId="49" fontId="3" fillId="0" borderId="1" xfId="0" applyNumberFormat="1" applyFont="1" applyBorder="1" applyAlignment="1">
      <alignment vertical="center" wrapText="1"/>
    </xf>
    <xf numFmtId="0" fontId="10" fillId="0" borderId="1" xfId="0" applyFont="1" applyBorder="1" applyAlignment="1">
      <alignment wrapText="1"/>
    </xf>
    <xf numFmtId="49" fontId="3" fillId="0" borderId="1" xfId="0" applyNumberFormat="1" applyFont="1" applyBorder="1" applyAlignment="1">
      <alignment horizontal="left"/>
    </xf>
    <xf numFmtId="43" fontId="7" fillId="0" borderId="1" xfId="1" applyFont="1" applyBorder="1" applyAlignment="1">
      <alignment horizontal="center"/>
    </xf>
    <xf numFmtId="49" fontId="8" fillId="0" borderId="1" xfId="0" applyNumberFormat="1" applyFont="1" applyBorder="1" applyAlignment="1">
      <alignment horizontal="left"/>
    </xf>
    <xf numFmtId="167" fontId="7" fillId="0" borderId="1" xfId="1" applyNumberFormat="1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43" fontId="3" fillId="0" borderId="0" xfId="1" applyFont="1" applyBorder="1" applyAlignment="1">
      <alignment horizontal="left"/>
    </xf>
    <xf numFmtId="0" fontId="3" fillId="0" borderId="2" xfId="0" applyFont="1" applyBorder="1" applyAlignment="1">
      <alignment horizontal="left"/>
    </xf>
    <xf numFmtId="43" fontId="3" fillId="0" borderId="2" xfId="1" applyFont="1" applyBorder="1" applyAlignment="1">
      <alignment horizontal="left"/>
    </xf>
    <xf numFmtId="167" fontId="3" fillId="0" borderId="0" xfId="1" applyNumberFormat="1" applyFont="1" applyBorder="1" applyAlignment="1">
      <alignment horizontal="center"/>
    </xf>
    <xf numFmtId="0" fontId="3" fillId="0" borderId="1" xfId="0" applyFont="1" applyBorder="1"/>
  </cellXfs>
  <cellStyles count="6">
    <cellStyle name="Excel Built-in Normal" xfId="4"/>
    <cellStyle name="Обычный" xfId="0" builtinId="0"/>
    <cellStyle name="Обычный 2" xfId="2"/>
    <cellStyle name="Обычный 3" xfId="5"/>
    <cellStyle name="Финансовый" xfId="1" builtinId="3"/>
    <cellStyle name="Финансовый 2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7"/>
  <sheetViews>
    <sheetView view="pageBreakPreview" topLeftCell="A22" zoomScaleSheetLayoutView="100" workbookViewId="0">
      <selection activeCell="B56" sqref="B56"/>
    </sheetView>
  </sheetViews>
  <sheetFormatPr defaultColWidth="9.140625" defaultRowHeight="15" x14ac:dyDescent="0.25"/>
  <cols>
    <col min="1" max="1" width="31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6" width="8.28515625" style="2" customWidth="1"/>
    <col min="7" max="16384" width="9.140625" style="2"/>
  </cols>
  <sheetData>
    <row r="1" spans="1:5" ht="15.75" x14ac:dyDescent="0.25">
      <c r="A1" s="49" t="s">
        <v>11</v>
      </c>
      <c r="B1" s="49"/>
      <c r="C1" s="49"/>
      <c r="D1" s="49"/>
      <c r="E1" s="49"/>
    </row>
    <row r="2" spans="1:5" ht="31.5" customHeight="1" x14ac:dyDescent="0.25">
      <c r="A2" s="50" t="s">
        <v>12</v>
      </c>
      <c r="B2" s="51"/>
      <c r="C2" s="51"/>
      <c r="D2" s="51"/>
      <c r="E2" s="51"/>
    </row>
    <row r="3" spans="1:5" x14ac:dyDescent="0.25">
      <c r="A3" s="52" t="s">
        <v>53</v>
      </c>
      <c r="B3" s="52"/>
      <c r="C3" s="52"/>
      <c r="D3" s="52"/>
      <c r="E3" s="52"/>
    </row>
    <row r="4" spans="1:5" s="1" customFormat="1" ht="15.75" x14ac:dyDescent="0.25">
      <c r="A4" s="30" t="s">
        <v>13</v>
      </c>
      <c r="B4" s="31"/>
      <c r="C4" s="31"/>
      <c r="D4" s="53" t="s">
        <v>54</v>
      </c>
      <c r="E4" s="53"/>
    </row>
    <row r="5" spans="1:5" x14ac:dyDescent="0.25">
      <c r="A5" s="41" t="s">
        <v>0</v>
      </c>
      <c r="B5" s="41"/>
      <c r="C5" s="41"/>
      <c r="D5" s="41"/>
      <c r="E5" s="41"/>
    </row>
    <row r="6" spans="1:5" x14ac:dyDescent="0.25">
      <c r="A6" s="54" t="s">
        <v>24</v>
      </c>
      <c r="B6" s="54"/>
      <c r="C6" s="54"/>
      <c r="D6" s="54"/>
      <c r="E6" s="54"/>
    </row>
    <row r="7" spans="1:5" x14ac:dyDescent="0.25">
      <c r="A7" s="45" t="s">
        <v>1</v>
      </c>
      <c r="B7" s="45"/>
      <c r="C7" s="45"/>
      <c r="D7" s="45"/>
      <c r="E7" s="45"/>
    </row>
    <row r="8" spans="1:5" x14ac:dyDescent="0.25">
      <c r="A8" s="41" t="s">
        <v>45</v>
      </c>
      <c r="B8" s="41"/>
      <c r="C8" s="41"/>
      <c r="D8" s="41"/>
      <c r="E8" s="41"/>
    </row>
    <row r="9" spans="1:5" ht="25.5" customHeight="1" x14ac:dyDescent="0.25">
      <c r="A9" s="55" t="s">
        <v>14</v>
      </c>
      <c r="B9" s="56"/>
      <c r="C9" s="56"/>
      <c r="D9" s="56"/>
      <c r="E9" s="56"/>
    </row>
    <row r="10" spans="1:5" ht="31.5" customHeight="1" x14ac:dyDescent="0.25">
      <c r="A10" s="41" t="s">
        <v>46</v>
      </c>
      <c r="B10" s="41"/>
      <c r="C10" s="41"/>
      <c r="D10" s="41"/>
      <c r="E10" s="41"/>
    </row>
    <row r="11" spans="1:5" x14ac:dyDescent="0.25">
      <c r="A11" s="45" t="s">
        <v>15</v>
      </c>
      <c r="B11" s="46"/>
      <c r="C11" s="46"/>
      <c r="D11" s="46"/>
      <c r="E11" s="46"/>
    </row>
    <row r="12" spans="1:5" x14ac:dyDescent="0.25">
      <c r="A12" s="41" t="s">
        <v>22</v>
      </c>
      <c r="B12" s="41"/>
      <c r="C12" s="41"/>
      <c r="D12" s="41"/>
      <c r="E12" s="41"/>
    </row>
    <row r="13" spans="1:5" ht="11.25" customHeight="1" x14ac:dyDescent="0.25">
      <c r="A13" s="45" t="s">
        <v>2</v>
      </c>
      <c r="B13" s="46"/>
      <c r="C13" s="46"/>
      <c r="D13" s="46"/>
      <c r="E13" s="46"/>
    </row>
    <row r="14" spans="1:5" x14ac:dyDescent="0.25">
      <c r="A14" s="41" t="s">
        <v>55</v>
      </c>
      <c r="B14" s="41"/>
      <c r="C14" s="41"/>
      <c r="D14" s="41"/>
      <c r="E14" s="41"/>
    </row>
    <row r="15" spans="1:5" ht="10.5" customHeight="1" x14ac:dyDescent="0.25">
      <c r="A15" s="45" t="s">
        <v>16</v>
      </c>
      <c r="B15" s="46"/>
      <c r="C15" s="46"/>
      <c r="D15" s="46"/>
      <c r="E15" s="46"/>
    </row>
    <row r="16" spans="1:5" ht="30.75" customHeight="1" x14ac:dyDescent="0.25">
      <c r="A16" s="41" t="s">
        <v>17</v>
      </c>
      <c r="B16" s="41"/>
      <c r="C16" s="41"/>
      <c r="D16" s="41"/>
      <c r="E16" s="41"/>
    </row>
    <row r="17" spans="1:7" ht="27" customHeight="1" x14ac:dyDescent="0.25">
      <c r="A17" s="41" t="s">
        <v>37</v>
      </c>
      <c r="B17" s="41"/>
      <c r="C17" s="41"/>
      <c r="D17" s="41"/>
      <c r="E17" s="41"/>
    </row>
    <row r="18" spans="1:7" ht="33.75" customHeight="1" x14ac:dyDescent="0.25">
      <c r="A18" s="47" t="s">
        <v>25</v>
      </c>
      <c r="B18" s="47"/>
      <c r="C18" s="47"/>
      <c r="D18" s="47"/>
      <c r="E18" s="47"/>
    </row>
    <row r="19" spans="1:7" x14ac:dyDescent="0.25">
      <c r="A19" s="47"/>
      <c r="B19" s="47"/>
      <c r="C19" s="47"/>
      <c r="D19" s="47"/>
      <c r="E19" s="47"/>
      <c r="F19" s="2">
        <f>158.6+2323.7</f>
        <v>2482.2999999999997</v>
      </c>
      <c r="G19" s="2">
        <v>3</v>
      </c>
    </row>
    <row r="20" spans="1:7" ht="135" x14ac:dyDescent="0.25">
      <c r="A20" s="3" t="s">
        <v>7</v>
      </c>
      <c r="B20" s="21" t="s">
        <v>10</v>
      </c>
      <c r="C20" s="3" t="s">
        <v>3</v>
      </c>
      <c r="D20" s="3" t="s">
        <v>9</v>
      </c>
      <c r="E20" s="3" t="s">
        <v>8</v>
      </c>
    </row>
    <row r="21" spans="1:7" ht="38.25" x14ac:dyDescent="0.25">
      <c r="A21" s="20" t="s">
        <v>41</v>
      </c>
      <c r="B21" s="22" t="s">
        <v>31</v>
      </c>
      <c r="C21" s="3" t="s">
        <v>4</v>
      </c>
      <c r="D21" s="3">
        <v>14.47</v>
      </c>
      <c r="E21" s="6">
        <f>D21*F19*G19</f>
        <v>107756.64300000001</v>
      </c>
    </row>
    <row r="22" spans="1:7" x14ac:dyDescent="0.25">
      <c r="A22" s="5" t="s">
        <v>39</v>
      </c>
      <c r="B22" s="23" t="s">
        <v>23</v>
      </c>
      <c r="C22" s="8" t="s">
        <v>4</v>
      </c>
      <c r="D22" s="8">
        <v>5.42</v>
      </c>
      <c r="E22" s="6">
        <f>D22*F19*G19</f>
        <v>40362.197999999997</v>
      </c>
      <c r="G22" s="17"/>
    </row>
    <row r="23" spans="1:7" x14ac:dyDescent="0.25">
      <c r="A23" s="5" t="s">
        <v>51</v>
      </c>
      <c r="B23" s="7" t="s">
        <v>27</v>
      </c>
      <c r="C23" s="3" t="s">
        <v>28</v>
      </c>
      <c r="D23" s="3"/>
      <c r="E23" s="6">
        <v>0</v>
      </c>
    </row>
    <row r="24" spans="1:7" ht="15.75" x14ac:dyDescent="0.25">
      <c r="A24" s="1" t="s">
        <v>48</v>
      </c>
      <c r="B24" s="7" t="s">
        <v>27</v>
      </c>
      <c r="C24" s="3" t="s">
        <v>28</v>
      </c>
      <c r="D24" s="3"/>
      <c r="E24" s="19">
        <v>0</v>
      </c>
    </row>
    <row r="25" spans="1:7" x14ac:dyDescent="0.25">
      <c r="A25" s="5" t="s">
        <v>49</v>
      </c>
      <c r="B25" s="7" t="s">
        <v>27</v>
      </c>
      <c r="C25" s="3" t="s">
        <v>28</v>
      </c>
      <c r="D25" s="3"/>
      <c r="E25" s="6">
        <v>4166.1499999999996</v>
      </c>
    </row>
    <row r="26" spans="1:7" x14ac:dyDescent="0.25">
      <c r="A26" s="5" t="s">
        <v>50</v>
      </c>
      <c r="B26" s="7" t="s">
        <v>27</v>
      </c>
      <c r="C26" s="3" t="s">
        <v>28</v>
      </c>
      <c r="D26" s="3"/>
      <c r="E26" s="6">
        <v>0</v>
      </c>
    </row>
    <row r="27" spans="1:7" x14ac:dyDescent="0.25">
      <c r="A27" s="5" t="s">
        <v>26</v>
      </c>
      <c r="B27" s="7" t="s">
        <v>27</v>
      </c>
      <c r="C27" s="3" t="s">
        <v>28</v>
      </c>
      <c r="D27" s="3"/>
      <c r="E27" s="6">
        <f>543.03+2561.61</f>
        <v>3104.6400000000003</v>
      </c>
    </row>
    <row r="28" spans="1:7" x14ac:dyDescent="0.25">
      <c r="A28" s="24" t="s">
        <v>57</v>
      </c>
      <c r="B28" s="7" t="s">
        <v>40</v>
      </c>
      <c r="C28" s="3" t="s">
        <v>52</v>
      </c>
      <c r="D28" s="33">
        <v>14</v>
      </c>
      <c r="E28" s="6">
        <f>D28*235.95</f>
        <v>3303.2999999999997</v>
      </c>
    </row>
    <row r="29" spans="1:7" ht="45" x14ac:dyDescent="0.25">
      <c r="A29" s="24" t="s">
        <v>58</v>
      </c>
      <c r="B29" s="7" t="s">
        <v>59</v>
      </c>
      <c r="C29" s="3" t="s">
        <v>52</v>
      </c>
      <c r="D29" s="33">
        <v>1.33</v>
      </c>
      <c r="E29" s="6">
        <f t="shared" ref="E29" si="0">D29*235.95</f>
        <v>313.81349999999998</v>
      </c>
    </row>
    <row r="30" spans="1:7" x14ac:dyDescent="0.25">
      <c r="A30" s="24"/>
      <c r="B30" s="7"/>
      <c r="C30" s="26"/>
      <c r="D30" s="32"/>
      <c r="E30" s="6"/>
    </row>
    <row r="31" spans="1:7" s="13" customFormat="1" ht="14.25" x14ac:dyDescent="0.2">
      <c r="A31" s="9" t="s">
        <v>29</v>
      </c>
      <c r="B31" s="10"/>
      <c r="C31" s="11"/>
      <c r="D31" s="11"/>
      <c r="E31" s="12">
        <f>SUM(E21:E30)</f>
        <v>159006.7445</v>
      </c>
    </row>
    <row r="33" spans="1:5" ht="30.75" customHeight="1" x14ac:dyDescent="0.25">
      <c r="A33" s="48" t="s">
        <v>60</v>
      </c>
      <c r="B33" s="48"/>
      <c r="C33" s="48"/>
      <c r="D33" s="48"/>
      <c r="E33" s="48"/>
    </row>
    <row r="34" spans="1:5" ht="30.75" customHeight="1" x14ac:dyDescent="0.25">
      <c r="A34" s="41" t="s">
        <v>21</v>
      </c>
      <c r="B34" s="41"/>
      <c r="C34" s="41"/>
      <c r="D34" s="41"/>
      <c r="E34" s="41"/>
    </row>
    <row r="35" spans="1:5" x14ac:dyDescent="0.25">
      <c r="A35" s="41" t="s">
        <v>20</v>
      </c>
      <c r="B35" s="41"/>
      <c r="C35" s="41"/>
      <c r="D35" s="41"/>
      <c r="E35" s="41"/>
    </row>
    <row r="36" spans="1:5" ht="30.75" customHeight="1" x14ac:dyDescent="0.25">
      <c r="A36" s="41" t="s">
        <v>30</v>
      </c>
      <c r="B36" s="41"/>
      <c r="C36" s="41"/>
      <c r="D36" s="41"/>
      <c r="E36" s="41"/>
    </row>
    <row r="37" spans="1:5" ht="30.75" customHeight="1" x14ac:dyDescent="0.25">
      <c r="A37" s="27"/>
      <c r="B37" s="27"/>
      <c r="C37" s="27"/>
      <c r="D37" s="27"/>
      <c r="E37" s="27"/>
    </row>
    <row r="38" spans="1:5" x14ac:dyDescent="0.25">
      <c r="A38" s="44" t="s">
        <v>5</v>
      </c>
      <c r="B38" s="44"/>
      <c r="C38" s="44"/>
      <c r="D38" s="44"/>
      <c r="E38" s="44"/>
    </row>
    <row r="39" spans="1:5" x14ac:dyDescent="0.25">
      <c r="A39" s="41" t="s">
        <v>18</v>
      </c>
      <c r="B39" s="41"/>
      <c r="C39" s="41"/>
      <c r="D39" s="41"/>
      <c r="E39" s="41"/>
    </row>
    <row r="40" spans="1:5" x14ac:dyDescent="0.25">
      <c r="A40" s="42" t="s">
        <v>61</v>
      </c>
      <c r="B40" s="42"/>
      <c r="C40" s="42"/>
      <c r="D40" s="42"/>
      <c r="E40" s="42"/>
    </row>
    <row r="41" spans="1:5" x14ac:dyDescent="0.25">
      <c r="B41" s="43" t="s">
        <v>19</v>
      </c>
      <c r="C41" s="43"/>
      <c r="D41" s="43"/>
      <c r="E41" s="4" t="s">
        <v>6</v>
      </c>
    </row>
    <row r="42" spans="1:5" x14ac:dyDescent="0.25">
      <c r="A42" s="28"/>
      <c r="B42" s="28"/>
      <c r="C42" s="28"/>
      <c r="D42" s="28"/>
      <c r="E42" s="28"/>
    </row>
    <row r="43" spans="1:5" x14ac:dyDescent="0.25">
      <c r="A43" s="42" t="s">
        <v>47</v>
      </c>
      <c r="B43" s="42"/>
      <c r="C43" s="42"/>
      <c r="D43" s="42"/>
      <c r="E43" s="42"/>
    </row>
    <row r="44" spans="1:5" x14ac:dyDescent="0.25">
      <c r="B44" s="43" t="s">
        <v>19</v>
      </c>
      <c r="C44" s="43"/>
      <c r="D44" s="43"/>
      <c r="E44" s="4" t="s">
        <v>6</v>
      </c>
    </row>
    <row r="45" spans="1:5" x14ac:dyDescent="0.25">
      <c r="A45" s="2" t="s">
        <v>56</v>
      </c>
    </row>
    <row r="46" spans="1:5" x14ac:dyDescent="0.25">
      <c r="A46" s="13" t="s">
        <v>32</v>
      </c>
    </row>
    <row r="47" spans="1:5" x14ac:dyDescent="0.25">
      <c r="A47" s="2" t="s">
        <v>38</v>
      </c>
      <c r="B47" s="18">
        <v>30616.68</v>
      </c>
    </row>
    <row r="48" spans="1:5" ht="15.75" x14ac:dyDescent="0.25">
      <c r="A48" s="14" t="s">
        <v>62</v>
      </c>
      <c r="B48" s="15"/>
    </row>
    <row r="49" spans="1:2" x14ac:dyDescent="0.25">
      <c r="A49" s="2" t="s">
        <v>33</v>
      </c>
      <c r="B49" s="15">
        <v>162816.64000000001</v>
      </c>
    </row>
    <row r="50" spans="1:2" x14ac:dyDescent="0.25">
      <c r="A50" s="2" t="s">
        <v>35</v>
      </c>
      <c r="B50" s="25">
        <v>7668.81</v>
      </c>
    </row>
    <row r="51" spans="1:2" x14ac:dyDescent="0.25">
      <c r="A51" s="2" t="s">
        <v>43</v>
      </c>
      <c r="B51" s="15">
        <f>350*3</f>
        <v>1050</v>
      </c>
    </row>
    <row r="52" spans="1:2" x14ac:dyDescent="0.25">
      <c r="A52" s="2" t="s">
        <v>42</v>
      </c>
      <c r="B52" s="15">
        <f>3*330</f>
        <v>990</v>
      </c>
    </row>
    <row r="53" spans="1:2" x14ac:dyDescent="0.25">
      <c r="A53" s="2" t="s">
        <v>44</v>
      </c>
      <c r="B53" s="15">
        <f>200*3</f>
        <v>600</v>
      </c>
    </row>
    <row r="54" spans="1:2" ht="30" x14ac:dyDescent="0.25">
      <c r="A54" s="29" t="s">
        <v>36</v>
      </c>
      <c r="B54" s="15">
        <f>E31</f>
        <v>159006.7445</v>
      </c>
    </row>
    <row r="55" spans="1:2" x14ac:dyDescent="0.25">
      <c r="A55" s="16" t="s">
        <v>34</v>
      </c>
      <c r="B55" s="18">
        <f>B47+B49+B50+B51+B52+B53-B54</f>
        <v>44735.385500000004</v>
      </c>
    </row>
    <row r="57" spans="1:2" x14ac:dyDescent="0.25">
      <c r="B57" s="2">
        <v>30616.68</v>
      </c>
    </row>
  </sheetData>
  <mergeCells count="29">
    <mergeCell ref="A12:E12"/>
    <mergeCell ref="A1:E1"/>
    <mergeCell ref="A2:E2"/>
    <mergeCell ref="A3:E3"/>
    <mergeCell ref="D4:E4"/>
    <mergeCell ref="A5:E5"/>
    <mergeCell ref="A6:E6"/>
    <mergeCell ref="A7:E7"/>
    <mergeCell ref="A8:E8"/>
    <mergeCell ref="A9:E9"/>
    <mergeCell ref="A10:E10"/>
    <mergeCell ref="A11:E11"/>
    <mergeCell ref="A38:E38"/>
    <mergeCell ref="A13:E13"/>
    <mergeCell ref="A14:E14"/>
    <mergeCell ref="A15:E15"/>
    <mergeCell ref="A16:E16"/>
    <mergeCell ref="A17:E17"/>
    <mergeCell ref="A18:E18"/>
    <mergeCell ref="A19:E19"/>
    <mergeCell ref="A33:E33"/>
    <mergeCell ref="A34:E34"/>
    <mergeCell ref="A35:E35"/>
    <mergeCell ref="A36:E36"/>
    <mergeCell ref="A39:E39"/>
    <mergeCell ref="A40:E40"/>
    <mergeCell ref="B41:D41"/>
    <mergeCell ref="A43:E43"/>
    <mergeCell ref="B44:D44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5"/>
  <sheetViews>
    <sheetView view="pageBreakPreview" topLeftCell="A20" zoomScaleSheetLayoutView="100" workbookViewId="0">
      <selection activeCell="A21" sqref="A21:A30"/>
    </sheetView>
  </sheetViews>
  <sheetFormatPr defaultColWidth="9.140625" defaultRowHeight="15" x14ac:dyDescent="0.25"/>
  <cols>
    <col min="1" max="1" width="31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6" width="8.28515625" style="2" customWidth="1"/>
    <col min="7" max="16384" width="9.140625" style="2"/>
  </cols>
  <sheetData>
    <row r="1" spans="1:5" ht="15.75" x14ac:dyDescent="0.25">
      <c r="A1" s="49" t="s">
        <v>11</v>
      </c>
      <c r="B1" s="49"/>
      <c r="C1" s="49"/>
      <c r="D1" s="49"/>
      <c r="E1" s="49"/>
    </row>
    <row r="2" spans="1:5" ht="31.5" customHeight="1" x14ac:dyDescent="0.25">
      <c r="A2" s="50" t="s">
        <v>12</v>
      </c>
      <c r="B2" s="51"/>
      <c r="C2" s="51"/>
      <c r="D2" s="51"/>
      <c r="E2" s="51"/>
    </row>
    <row r="3" spans="1:5" x14ac:dyDescent="0.25">
      <c r="A3" s="52" t="s">
        <v>63</v>
      </c>
      <c r="B3" s="52"/>
      <c r="C3" s="52"/>
      <c r="D3" s="52"/>
      <c r="E3" s="52"/>
    </row>
    <row r="4" spans="1:5" s="1" customFormat="1" ht="15.75" x14ac:dyDescent="0.25">
      <c r="A4" s="30" t="s">
        <v>13</v>
      </c>
      <c r="B4" s="31"/>
      <c r="C4" s="31"/>
      <c r="D4" s="53" t="s">
        <v>64</v>
      </c>
      <c r="E4" s="53"/>
    </row>
    <row r="5" spans="1:5" x14ac:dyDescent="0.25">
      <c r="A5" s="41" t="s">
        <v>0</v>
      </c>
      <c r="B5" s="41"/>
      <c r="C5" s="41"/>
      <c r="D5" s="41"/>
      <c r="E5" s="41"/>
    </row>
    <row r="6" spans="1:5" x14ac:dyDescent="0.25">
      <c r="A6" s="54" t="s">
        <v>24</v>
      </c>
      <c r="B6" s="54"/>
      <c r="C6" s="54"/>
      <c r="D6" s="54"/>
      <c r="E6" s="54"/>
    </row>
    <row r="7" spans="1:5" x14ac:dyDescent="0.25">
      <c r="A7" s="45" t="s">
        <v>1</v>
      </c>
      <c r="B7" s="45"/>
      <c r="C7" s="45"/>
      <c r="D7" s="45"/>
      <c r="E7" s="45"/>
    </row>
    <row r="8" spans="1:5" x14ac:dyDescent="0.25">
      <c r="A8" s="41" t="s">
        <v>45</v>
      </c>
      <c r="B8" s="41"/>
      <c r="C8" s="41"/>
      <c r="D8" s="41"/>
      <c r="E8" s="41"/>
    </row>
    <row r="9" spans="1:5" ht="25.5" customHeight="1" x14ac:dyDescent="0.25">
      <c r="A9" s="55" t="s">
        <v>14</v>
      </c>
      <c r="B9" s="56"/>
      <c r="C9" s="56"/>
      <c r="D9" s="56"/>
      <c r="E9" s="56"/>
    </row>
    <row r="10" spans="1:5" ht="31.5" customHeight="1" x14ac:dyDescent="0.25">
      <c r="A10" s="41" t="s">
        <v>46</v>
      </c>
      <c r="B10" s="41"/>
      <c r="C10" s="41"/>
      <c r="D10" s="41"/>
      <c r="E10" s="41"/>
    </row>
    <row r="11" spans="1:5" x14ac:dyDescent="0.25">
      <c r="A11" s="45" t="s">
        <v>15</v>
      </c>
      <c r="B11" s="46"/>
      <c r="C11" s="46"/>
      <c r="D11" s="46"/>
      <c r="E11" s="46"/>
    </row>
    <row r="12" spans="1:5" x14ac:dyDescent="0.25">
      <c r="A12" s="41" t="s">
        <v>22</v>
      </c>
      <c r="B12" s="41"/>
      <c r="C12" s="41"/>
      <c r="D12" s="41"/>
      <c r="E12" s="41"/>
    </row>
    <row r="13" spans="1:5" ht="11.25" customHeight="1" x14ac:dyDescent="0.25">
      <c r="A13" s="45" t="s">
        <v>2</v>
      </c>
      <c r="B13" s="46"/>
      <c r="C13" s="46"/>
      <c r="D13" s="46"/>
      <c r="E13" s="46"/>
    </row>
    <row r="14" spans="1:5" x14ac:dyDescent="0.25">
      <c r="A14" s="41" t="s">
        <v>55</v>
      </c>
      <c r="B14" s="41"/>
      <c r="C14" s="41"/>
      <c r="D14" s="41"/>
      <c r="E14" s="41"/>
    </row>
    <row r="15" spans="1:5" ht="10.5" customHeight="1" x14ac:dyDescent="0.25">
      <c r="A15" s="45" t="s">
        <v>16</v>
      </c>
      <c r="B15" s="46"/>
      <c r="C15" s="46"/>
      <c r="D15" s="46"/>
      <c r="E15" s="46"/>
    </row>
    <row r="16" spans="1:5" ht="30.75" customHeight="1" x14ac:dyDescent="0.25">
      <c r="A16" s="41" t="s">
        <v>17</v>
      </c>
      <c r="B16" s="41"/>
      <c r="C16" s="41"/>
      <c r="D16" s="41"/>
      <c r="E16" s="41"/>
    </row>
    <row r="17" spans="1:7" ht="27" customHeight="1" x14ac:dyDescent="0.25">
      <c r="A17" s="41" t="s">
        <v>37</v>
      </c>
      <c r="B17" s="41"/>
      <c r="C17" s="41"/>
      <c r="D17" s="41"/>
      <c r="E17" s="41"/>
    </row>
    <row r="18" spans="1:7" ht="33.75" customHeight="1" x14ac:dyDescent="0.25">
      <c r="A18" s="47" t="s">
        <v>25</v>
      </c>
      <c r="B18" s="47"/>
      <c r="C18" s="47"/>
      <c r="D18" s="47"/>
      <c r="E18" s="47"/>
    </row>
    <row r="19" spans="1:7" x14ac:dyDescent="0.25">
      <c r="A19" s="47"/>
      <c r="B19" s="47"/>
      <c r="C19" s="47"/>
      <c r="D19" s="47"/>
      <c r="E19" s="47"/>
      <c r="F19" s="2">
        <f>158.6+2323.7</f>
        <v>2482.2999999999997</v>
      </c>
      <c r="G19" s="2">
        <v>3</v>
      </c>
    </row>
    <row r="20" spans="1:7" ht="135" x14ac:dyDescent="0.25">
      <c r="A20" s="3" t="s">
        <v>7</v>
      </c>
      <c r="B20" s="21" t="s">
        <v>10</v>
      </c>
      <c r="C20" s="3" t="s">
        <v>3</v>
      </c>
      <c r="D20" s="3" t="s">
        <v>9</v>
      </c>
      <c r="E20" s="3" t="s">
        <v>8</v>
      </c>
    </row>
    <row r="21" spans="1:7" ht="38.25" x14ac:dyDescent="0.25">
      <c r="A21" s="20" t="s">
        <v>41</v>
      </c>
      <c r="B21" s="22" t="s">
        <v>31</v>
      </c>
      <c r="C21" s="3" t="s">
        <v>4</v>
      </c>
      <c r="D21" s="3">
        <v>14.47</v>
      </c>
      <c r="E21" s="6">
        <f>D21*F19*G19</f>
        <v>107756.64300000001</v>
      </c>
    </row>
    <row r="22" spans="1:7" x14ac:dyDescent="0.25">
      <c r="A22" s="5" t="s">
        <v>39</v>
      </c>
      <c r="B22" s="23" t="s">
        <v>23</v>
      </c>
      <c r="C22" s="8" t="s">
        <v>4</v>
      </c>
      <c r="D22" s="8">
        <v>5.42</v>
      </c>
      <c r="E22" s="6">
        <f>D22*F19*G19</f>
        <v>40362.197999999997</v>
      </c>
      <c r="G22" s="17"/>
    </row>
    <row r="23" spans="1:7" x14ac:dyDescent="0.25">
      <c r="A23" s="5" t="s">
        <v>51</v>
      </c>
      <c r="B23" s="7" t="s">
        <v>65</v>
      </c>
      <c r="C23" s="3" t="s">
        <v>28</v>
      </c>
      <c r="D23" s="3"/>
      <c r="E23" s="6">
        <v>0</v>
      </c>
    </row>
    <row r="24" spans="1:7" ht="15.75" x14ac:dyDescent="0.25">
      <c r="A24" s="90" t="s">
        <v>48</v>
      </c>
      <c r="B24" s="7" t="s">
        <v>65</v>
      </c>
      <c r="C24" s="3" t="s">
        <v>28</v>
      </c>
      <c r="D24" s="3"/>
      <c r="E24" s="19">
        <v>0</v>
      </c>
    </row>
    <row r="25" spans="1:7" x14ac:dyDescent="0.25">
      <c r="A25" s="5" t="s">
        <v>49</v>
      </c>
      <c r="B25" s="7" t="s">
        <v>65</v>
      </c>
      <c r="C25" s="3" t="s">
        <v>28</v>
      </c>
      <c r="D25" s="3"/>
      <c r="E25" s="6">
        <v>2560.8000000000002</v>
      </c>
    </row>
    <row r="26" spans="1:7" x14ac:dyDescent="0.25">
      <c r="A26" s="5" t="s">
        <v>50</v>
      </c>
      <c r="B26" s="7" t="s">
        <v>65</v>
      </c>
      <c r="C26" s="3" t="s">
        <v>28</v>
      </c>
      <c r="D26" s="3"/>
      <c r="E26" s="6">
        <v>0</v>
      </c>
    </row>
    <row r="27" spans="1:7" x14ac:dyDescent="0.25">
      <c r="A27" s="5" t="s">
        <v>26</v>
      </c>
      <c r="B27" s="7" t="s">
        <v>65</v>
      </c>
      <c r="C27" s="3" t="s">
        <v>28</v>
      </c>
      <c r="D27" s="3"/>
      <c r="E27" s="6">
        <v>2712.96</v>
      </c>
    </row>
    <row r="28" spans="1:7" x14ac:dyDescent="0.25">
      <c r="A28" s="5" t="s">
        <v>71</v>
      </c>
      <c r="B28" s="7" t="s">
        <v>65</v>
      </c>
      <c r="C28" s="3" t="s">
        <v>28</v>
      </c>
      <c r="D28" s="37"/>
      <c r="E28" s="6">
        <v>38990.400000000001</v>
      </c>
    </row>
    <row r="29" spans="1:7" x14ac:dyDescent="0.25">
      <c r="A29" s="80" t="s">
        <v>70</v>
      </c>
      <c r="B29" s="7" t="s">
        <v>69</v>
      </c>
      <c r="C29" s="3" t="s">
        <v>52</v>
      </c>
      <c r="D29" s="33">
        <v>10.7</v>
      </c>
      <c r="E29" s="6">
        <f>D29*235.95</f>
        <v>2524.6649999999995</v>
      </c>
    </row>
    <row r="30" spans="1:7" x14ac:dyDescent="0.25">
      <c r="A30" s="80"/>
      <c r="B30" s="7"/>
      <c r="C30" s="26"/>
      <c r="D30" s="32"/>
      <c r="E30" s="6"/>
    </row>
    <row r="31" spans="1:7" s="13" customFormat="1" ht="14.25" x14ac:dyDescent="0.2">
      <c r="A31" s="9" t="s">
        <v>29</v>
      </c>
      <c r="B31" s="10"/>
      <c r="C31" s="11"/>
      <c r="D31" s="11"/>
      <c r="E31" s="12">
        <f>SUM(E21:E30)</f>
        <v>194907.666</v>
      </c>
    </row>
    <row r="33" spans="1:5" ht="30.75" customHeight="1" x14ac:dyDescent="0.25">
      <c r="A33" s="48" t="s">
        <v>73</v>
      </c>
      <c r="B33" s="48"/>
      <c r="C33" s="48"/>
      <c r="D33" s="48"/>
      <c r="E33" s="48"/>
    </row>
    <row r="34" spans="1:5" ht="30.75" customHeight="1" x14ac:dyDescent="0.25">
      <c r="A34" s="41" t="s">
        <v>21</v>
      </c>
      <c r="B34" s="41"/>
      <c r="C34" s="41"/>
      <c r="D34" s="41"/>
      <c r="E34" s="41"/>
    </row>
    <row r="35" spans="1:5" x14ac:dyDescent="0.25">
      <c r="A35" s="41" t="s">
        <v>20</v>
      </c>
      <c r="B35" s="41"/>
      <c r="C35" s="41"/>
      <c r="D35" s="41"/>
      <c r="E35" s="41"/>
    </row>
    <row r="36" spans="1:5" ht="30.75" customHeight="1" x14ac:dyDescent="0.25">
      <c r="A36" s="41" t="s">
        <v>30</v>
      </c>
      <c r="B36" s="41"/>
      <c r="C36" s="41"/>
      <c r="D36" s="41"/>
      <c r="E36" s="41"/>
    </row>
    <row r="37" spans="1:5" ht="30.75" customHeight="1" x14ac:dyDescent="0.25">
      <c r="A37" s="34"/>
      <c r="B37" s="34"/>
      <c r="C37" s="34"/>
      <c r="D37" s="34"/>
      <c r="E37" s="34"/>
    </row>
    <row r="38" spans="1:5" x14ac:dyDescent="0.25">
      <c r="A38" s="44" t="s">
        <v>5</v>
      </c>
      <c r="B38" s="44"/>
      <c r="C38" s="44"/>
      <c r="D38" s="44"/>
      <c r="E38" s="44"/>
    </row>
    <row r="39" spans="1:5" x14ac:dyDescent="0.25">
      <c r="A39" s="41" t="s">
        <v>18</v>
      </c>
      <c r="B39" s="41"/>
      <c r="C39" s="41"/>
      <c r="D39" s="41"/>
      <c r="E39" s="41"/>
    </row>
    <row r="40" spans="1:5" x14ac:dyDescent="0.25">
      <c r="A40" s="42" t="s">
        <v>61</v>
      </c>
      <c r="B40" s="42"/>
      <c r="C40" s="42"/>
      <c r="D40" s="42"/>
      <c r="E40" s="42"/>
    </row>
    <row r="41" spans="1:5" x14ac:dyDescent="0.25">
      <c r="B41" s="43" t="s">
        <v>19</v>
      </c>
      <c r="C41" s="43"/>
      <c r="D41" s="43"/>
      <c r="E41" s="4" t="s">
        <v>6</v>
      </c>
    </row>
    <row r="42" spans="1:5" x14ac:dyDescent="0.25">
      <c r="A42" s="35"/>
      <c r="B42" s="35"/>
      <c r="C42" s="35"/>
      <c r="D42" s="35"/>
      <c r="E42" s="35"/>
    </row>
    <row r="43" spans="1:5" x14ac:dyDescent="0.25">
      <c r="A43" s="42" t="s">
        <v>47</v>
      </c>
      <c r="B43" s="42"/>
      <c r="C43" s="42"/>
      <c r="D43" s="42"/>
      <c r="E43" s="42"/>
    </row>
    <row r="44" spans="1:5" x14ac:dyDescent="0.25">
      <c r="B44" s="43" t="s">
        <v>19</v>
      </c>
      <c r="C44" s="43"/>
      <c r="D44" s="43"/>
      <c r="E44" s="4" t="s">
        <v>6</v>
      </c>
    </row>
    <row r="45" spans="1:5" x14ac:dyDescent="0.25">
      <c r="A45" s="2" t="s">
        <v>56</v>
      </c>
    </row>
    <row r="46" spans="1:5" x14ac:dyDescent="0.25">
      <c r="A46" s="13" t="s">
        <v>32</v>
      </c>
    </row>
    <row r="47" spans="1:5" x14ac:dyDescent="0.25">
      <c r="A47" s="2" t="s">
        <v>38</v>
      </c>
      <c r="B47" s="18">
        <f>'1кв'!B55</f>
        <v>44735.385500000004</v>
      </c>
    </row>
    <row r="48" spans="1:5" ht="15.75" x14ac:dyDescent="0.25">
      <c r="A48" s="14" t="s">
        <v>72</v>
      </c>
      <c r="B48" s="15"/>
    </row>
    <row r="49" spans="1:2" x14ac:dyDescent="0.25">
      <c r="A49" s="2" t="s">
        <v>33</v>
      </c>
      <c r="B49" s="15">
        <v>177206.1</v>
      </c>
    </row>
    <row r="50" spans="1:2" x14ac:dyDescent="0.25">
      <c r="A50" s="2" t="s">
        <v>35</v>
      </c>
      <c r="B50" s="25">
        <v>11379</v>
      </c>
    </row>
    <row r="51" spans="1:2" x14ac:dyDescent="0.25">
      <c r="A51" s="2" t="s">
        <v>43</v>
      </c>
      <c r="B51" s="15">
        <f>350*3</f>
        <v>1050</v>
      </c>
    </row>
    <row r="52" spans="1:2" x14ac:dyDescent="0.25">
      <c r="A52" s="2" t="s">
        <v>42</v>
      </c>
      <c r="B52" s="15">
        <f>3*330</f>
        <v>990</v>
      </c>
    </row>
    <row r="53" spans="1:2" x14ac:dyDescent="0.25">
      <c r="A53" s="2" t="s">
        <v>44</v>
      </c>
      <c r="B53" s="15">
        <f>200*3</f>
        <v>600</v>
      </c>
    </row>
    <row r="54" spans="1:2" ht="30" x14ac:dyDescent="0.25">
      <c r="A54" s="36" t="s">
        <v>36</v>
      </c>
      <c r="B54" s="15">
        <f>E31</f>
        <v>194907.666</v>
      </c>
    </row>
    <row r="55" spans="1:2" x14ac:dyDescent="0.25">
      <c r="A55" s="16" t="s">
        <v>34</v>
      </c>
      <c r="B55" s="18">
        <f>B47+B49+B50+B51+B52+B53-B54</f>
        <v>41052.819500000012</v>
      </c>
    </row>
  </sheetData>
  <mergeCells count="29">
    <mergeCell ref="A12:E12"/>
    <mergeCell ref="A1:E1"/>
    <mergeCell ref="A2:E2"/>
    <mergeCell ref="A3:E3"/>
    <mergeCell ref="D4:E4"/>
    <mergeCell ref="A5:E5"/>
    <mergeCell ref="A6:E6"/>
    <mergeCell ref="A7:E7"/>
    <mergeCell ref="A8:E8"/>
    <mergeCell ref="A9:E9"/>
    <mergeCell ref="A10:E10"/>
    <mergeCell ref="A11:E11"/>
    <mergeCell ref="A38:E38"/>
    <mergeCell ref="A13:E13"/>
    <mergeCell ref="A14:E14"/>
    <mergeCell ref="A15:E15"/>
    <mergeCell ref="A16:E16"/>
    <mergeCell ref="A17:E17"/>
    <mergeCell ref="A18:E18"/>
    <mergeCell ref="A19:E19"/>
    <mergeCell ref="A33:E33"/>
    <mergeCell ref="A34:E34"/>
    <mergeCell ref="A35:E35"/>
    <mergeCell ref="A36:E36"/>
    <mergeCell ref="A39:E39"/>
    <mergeCell ref="A40:E40"/>
    <mergeCell ref="B41:D41"/>
    <mergeCell ref="A43:E43"/>
    <mergeCell ref="B44:D44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5"/>
  <sheetViews>
    <sheetView view="pageBreakPreview" topLeftCell="A19" zoomScaleSheetLayoutView="100" workbookViewId="0">
      <selection activeCell="A21" sqref="A21:A30"/>
    </sheetView>
  </sheetViews>
  <sheetFormatPr defaultColWidth="9.140625" defaultRowHeight="15" x14ac:dyDescent="0.25"/>
  <cols>
    <col min="1" max="1" width="31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6" width="8.28515625" style="2" customWidth="1"/>
    <col min="7" max="16384" width="9.140625" style="2"/>
  </cols>
  <sheetData>
    <row r="1" spans="1:5" ht="15.75" x14ac:dyDescent="0.25">
      <c r="A1" s="49" t="s">
        <v>11</v>
      </c>
      <c r="B1" s="49"/>
      <c r="C1" s="49"/>
      <c r="D1" s="49"/>
      <c r="E1" s="49"/>
    </row>
    <row r="2" spans="1:5" ht="31.5" customHeight="1" x14ac:dyDescent="0.25">
      <c r="A2" s="50" t="s">
        <v>12</v>
      </c>
      <c r="B2" s="51"/>
      <c r="C2" s="51"/>
      <c r="D2" s="51"/>
      <c r="E2" s="51"/>
    </row>
    <row r="3" spans="1:5" x14ac:dyDescent="0.25">
      <c r="A3" s="52" t="s">
        <v>66</v>
      </c>
      <c r="B3" s="52"/>
      <c r="C3" s="52"/>
      <c r="D3" s="52"/>
      <c r="E3" s="52"/>
    </row>
    <row r="4" spans="1:5" s="1" customFormat="1" ht="15.75" x14ac:dyDescent="0.25">
      <c r="A4" s="30" t="s">
        <v>13</v>
      </c>
      <c r="B4" s="31"/>
      <c r="C4" s="31"/>
      <c r="D4" s="53" t="s">
        <v>67</v>
      </c>
      <c r="E4" s="53"/>
    </row>
    <row r="5" spans="1:5" x14ac:dyDescent="0.25">
      <c r="A5" s="41" t="s">
        <v>0</v>
      </c>
      <c r="B5" s="41"/>
      <c r="C5" s="41"/>
      <c r="D5" s="41"/>
      <c r="E5" s="41"/>
    </row>
    <row r="6" spans="1:5" x14ac:dyDescent="0.25">
      <c r="A6" s="54" t="s">
        <v>24</v>
      </c>
      <c r="B6" s="54"/>
      <c r="C6" s="54"/>
      <c r="D6" s="54"/>
      <c r="E6" s="54"/>
    </row>
    <row r="7" spans="1:5" x14ac:dyDescent="0.25">
      <c r="A7" s="45" t="s">
        <v>1</v>
      </c>
      <c r="B7" s="45"/>
      <c r="C7" s="45"/>
      <c r="D7" s="45"/>
      <c r="E7" s="45"/>
    </row>
    <row r="8" spans="1:5" x14ac:dyDescent="0.25">
      <c r="A8" s="41" t="s">
        <v>45</v>
      </c>
      <c r="B8" s="41"/>
      <c r="C8" s="41"/>
      <c r="D8" s="41"/>
      <c r="E8" s="41"/>
    </row>
    <row r="9" spans="1:5" ht="25.5" customHeight="1" x14ac:dyDescent="0.25">
      <c r="A9" s="55" t="s">
        <v>14</v>
      </c>
      <c r="B9" s="56"/>
      <c r="C9" s="56"/>
      <c r="D9" s="56"/>
      <c r="E9" s="56"/>
    </row>
    <row r="10" spans="1:5" ht="31.5" customHeight="1" x14ac:dyDescent="0.25">
      <c r="A10" s="41" t="s">
        <v>46</v>
      </c>
      <c r="B10" s="41"/>
      <c r="C10" s="41"/>
      <c r="D10" s="41"/>
      <c r="E10" s="41"/>
    </row>
    <row r="11" spans="1:5" x14ac:dyDescent="0.25">
      <c r="A11" s="45" t="s">
        <v>15</v>
      </c>
      <c r="B11" s="46"/>
      <c r="C11" s="46"/>
      <c r="D11" s="46"/>
      <c r="E11" s="46"/>
    </row>
    <row r="12" spans="1:5" x14ac:dyDescent="0.25">
      <c r="A12" s="41" t="s">
        <v>22</v>
      </c>
      <c r="B12" s="41"/>
      <c r="C12" s="41"/>
      <c r="D12" s="41"/>
      <c r="E12" s="41"/>
    </row>
    <row r="13" spans="1:5" ht="11.25" customHeight="1" x14ac:dyDescent="0.25">
      <c r="A13" s="45" t="s">
        <v>2</v>
      </c>
      <c r="B13" s="46"/>
      <c r="C13" s="46"/>
      <c r="D13" s="46"/>
      <c r="E13" s="46"/>
    </row>
    <row r="14" spans="1:5" x14ac:dyDescent="0.25">
      <c r="A14" s="41" t="s">
        <v>55</v>
      </c>
      <c r="B14" s="41"/>
      <c r="C14" s="41"/>
      <c r="D14" s="41"/>
      <c r="E14" s="41"/>
    </row>
    <row r="15" spans="1:5" ht="10.5" customHeight="1" x14ac:dyDescent="0.25">
      <c r="A15" s="45" t="s">
        <v>16</v>
      </c>
      <c r="B15" s="46"/>
      <c r="C15" s="46"/>
      <c r="D15" s="46"/>
      <c r="E15" s="46"/>
    </row>
    <row r="16" spans="1:5" ht="30.75" customHeight="1" x14ac:dyDescent="0.25">
      <c r="A16" s="41" t="s">
        <v>17</v>
      </c>
      <c r="B16" s="41"/>
      <c r="C16" s="41"/>
      <c r="D16" s="41"/>
      <c r="E16" s="41"/>
    </row>
    <row r="17" spans="1:7" ht="27" customHeight="1" x14ac:dyDescent="0.25">
      <c r="A17" s="41" t="s">
        <v>37</v>
      </c>
      <c r="B17" s="41"/>
      <c r="C17" s="41"/>
      <c r="D17" s="41"/>
      <c r="E17" s="41"/>
    </row>
    <row r="18" spans="1:7" ht="33.75" customHeight="1" x14ac:dyDescent="0.25">
      <c r="A18" s="47" t="s">
        <v>25</v>
      </c>
      <c r="B18" s="47"/>
      <c r="C18" s="47"/>
      <c r="D18" s="47"/>
      <c r="E18" s="47"/>
    </row>
    <row r="19" spans="1:7" x14ac:dyDescent="0.25">
      <c r="A19" s="47"/>
      <c r="B19" s="47"/>
      <c r="C19" s="47"/>
      <c r="D19" s="47"/>
      <c r="E19" s="47"/>
      <c r="F19" s="2">
        <f>158.6+2323.7</f>
        <v>2482.2999999999997</v>
      </c>
      <c r="G19" s="2">
        <v>3</v>
      </c>
    </row>
    <row r="20" spans="1:7" ht="135" x14ac:dyDescent="0.25">
      <c r="A20" s="3" t="s">
        <v>7</v>
      </c>
      <c r="B20" s="21" t="s">
        <v>10</v>
      </c>
      <c r="C20" s="3" t="s">
        <v>3</v>
      </c>
      <c r="D20" s="3" t="s">
        <v>9</v>
      </c>
      <c r="E20" s="3" t="s">
        <v>8</v>
      </c>
    </row>
    <row r="21" spans="1:7" ht="38.25" x14ac:dyDescent="0.25">
      <c r="A21" s="20" t="s">
        <v>41</v>
      </c>
      <c r="B21" s="22" t="s">
        <v>31</v>
      </c>
      <c r="C21" s="3" t="s">
        <v>4</v>
      </c>
      <c r="D21" s="3">
        <v>16.190000000000001</v>
      </c>
      <c r="E21" s="6">
        <f>D21*F19*G19</f>
        <v>120565.31099999999</v>
      </c>
    </row>
    <row r="22" spans="1:7" x14ac:dyDescent="0.25">
      <c r="A22" s="5" t="s">
        <v>39</v>
      </c>
      <c r="B22" s="23" t="s">
        <v>23</v>
      </c>
      <c r="C22" s="8" t="s">
        <v>4</v>
      </c>
      <c r="D22" s="8">
        <v>6.06</v>
      </c>
      <c r="E22" s="6">
        <f>D22*F19*G19</f>
        <v>45128.213999999993</v>
      </c>
      <c r="G22" s="17"/>
    </row>
    <row r="23" spans="1:7" x14ac:dyDescent="0.25">
      <c r="A23" s="5" t="s">
        <v>51</v>
      </c>
      <c r="B23" s="7" t="s">
        <v>68</v>
      </c>
      <c r="C23" s="3" t="s">
        <v>28</v>
      </c>
      <c r="D23" s="3"/>
      <c r="E23" s="6">
        <v>0</v>
      </c>
    </row>
    <row r="24" spans="1:7" ht="15.75" x14ac:dyDescent="0.25">
      <c r="A24" s="90" t="s">
        <v>48</v>
      </c>
      <c r="B24" s="7" t="s">
        <v>68</v>
      </c>
      <c r="C24" s="3" t="s">
        <v>28</v>
      </c>
      <c r="D24" s="3"/>
      <c r="E24" s="19">
        <v>7441.74</v>
      </c>
    </row>
    <row r="25" spans="1:7" x14ac:dyDescent="0.25">
      <c r="A25" s="5" t="s">
        <v>49</v>
      </c>
      <c r="B25" s="7" t="s">
        <v>68</v>
      </c>
      <c r="C25" s="3" t="s">
        <v>28</v>
      </c>
      <c r="D25" s="3"/>
      <c r="E25" s="6">
        <v>446.2</v>
      </c>
    </row>
    <row r="26" spans="1:7" x14ac:dyDescent="0.25">
      <c r="A26" s="5" t="s">
        <v>50</v>
      </c>
      <c r="B26" s="7" t="s">
        <v>68</v>
      </c>
      <c r="C26" s="3" t="s">
        <v>28</v>
      </c>
      <c r="D26" s="3"/>
      <c r="E26" s="6">
        <v>1703.42</v>
      </c>
    </row>
    <row r="27" spans="1:7" x14ac:dyDescent="0.25">
      <c r="A27" s="5" t="s">
        <v>26</v>
      </c>
      <c r="B27" s="7" t="s">
        <v>68</v>
      </c>
      <c r="C27" s="3" t="s">
        <v>28</v>
      </c>
      <c r="D27" s="3"/>
      <c r="E27" s="6">
        <v>2322.36</v>
      </c>
    </row>
    <row r="28" spans="1:7" x14ac:dyDescent="0.25">
      <c r="A28" s="80" t="s">
        <v>76</v>
      </c>
      <c r="B28" s="7" t="s">
        <v>74</v>
      </c>
      <c r="C28" s="3" t="s">
        <v>52</v>
      </c>
      <c r="D28" s="33">
        <v>4</v>
      </c>
      <c r="E28" s="6">
        <f>D28*260.07</f>
        <v>1040.28</v>
      </c>
    </row>
    <row r="29" spans="1:7" x14ac:dyDescent="0.25">
      <c r="A29" s="80" t="s">
        <v>77</v>
      </c>
      <c r="B29" s="7" t="s">
        <v>75</v>
      </c>
      <c r="C29" s="3" t="s">
        <v>52</v>
      </c>
      <c r="D29" s="33">
        <v>1</v>
      </c>
      <c r="E29" s="6">
        <f>D29*260.07</f>
        <v>260.07</v>
      </c>
    </row>
    <row r="30" spans="1:7" x14ac:dyDescent="0.25">
      <c r="A30" s="80"/>
      <c r="B30" s="7"/>
      <c r="C30" s="26"/>
      <c r="D30" s="32"/>
      <c r="E30" s="6"/>
    </row>
    <row r="31" spans="1:7" s="13" customFormat="1" ht="14.25" x14ac:dyDescent="0.2">
      <c r="A31" s="9" t="s">
        <v>29</v>
      </c>
      <c r="B31" s="10"/>
      <c r="C31" s="11"/>
      <c r="D31" s="11"/>
      <c r="E31" s="12">
        <f>SUM(E21:E30)</f>
        <v>178907.59499999997</v>
      </c>
    </row>
    <row r="33" spans="1:5" ht="30.75" customHeight="1" x14ac:dyDescent="0.25">
      <c r="A33" s="48" t="s">
        <v>78</v>
      </c>
      <c r="B33" s="48"/>
      <c r="C33" s="48"/>
      <c r="D33" s="48"/>
      <c r="E33" s="48"/>
    </row>
    <row r="34" spans="1:5" ht="30.75" customHeight="1" x14ac:dyDescent="0.25">
      <c r="A34" s="41" t="s">
        <v>21</v>
      </c>
      <c r="B34" s="41"/>
      <c r="C34" s="41"/>
      <c r="D34" s="41"/>
      <c r="E34" s="41"/>
    </row>
    <row r="35" spans="1:5" x14ac:dyDescent="0.25">
      <c r="A35" s="41" t="s">
        <v>20</v>
      </c>
      <c r="B35" s="41"/>
      <c r="C35" s="41"/>
      <c r="D35" s="41"/>
      <c r="E35" s="41"/>
    </row>
    <row r="36" spans="1:5" ht="30.75" customHeight="1" x14ac:dyDescent="0.25">
      <c r="A36" s="41" t="s">
        <v>30</v>
      </c>
      <c r="B36" s="41"/>
      <c r="C36" s="41"/>
      <c r="D36" s="41"/>
      <c r="E36" s="41"/>
    </row>
    <row r="37" spans="1:5" ht="30.75" customHeight="1" x14ac:dyDescent="0.25">
      <c r="A37" s="34"/>
      <c r="B37" s="34"/>
      <c r="C37" s="34"/>
      <c r="D37" s="34"/>
      <c r="E37" s="34"/>
    </row>
    <row r="38" spans="1:5" x14ac:dyDescent="0.25">
      <c r="A38" s="44" t="s">
        <v>5</v>
      </c>
      <c r="B38" s="44"/>
      <c r="C38" s="44"/>
      <c r="D38" s="44"/>
      <c r="E38" s="44"/>
    </row>
    <row r="39" spans="1:5" x14ac:dyDescent="0.25">
      <c r="A39" s="41" t="s">
        <v>18</v>
      </c>
      <c r="B39" s="41"/>
      <c r="C39" s="41"/>
      <c r="D39" s="41"/>
      <c r="E39" s="41"/>
    </row>
    <row r="40" spans="1:5" x14ac:dyDescent="0.25">
      <c r="A40" s="42" t="s">
        <v>61</v>
      </c>
      <c r="B40" s="42"/>
      <c r="C40" s="42"/>
      <c r="D40" s="42"/>
      <c r="E40" s="42"/>
    </row>
    <row r="41" spans="1:5" x14ac:dyDescent="0.25">
      <c r="B41" s="43" t="s">
        <v>19</v>
      </c>
      <c r="C41" s="43"/>
      <c r="D41" s="43"/>
      <c r="E41" s="4" t="s">
        <v>6</v>
      </c>
    </row>
    <row r="42" spans="1:5" x14ac:dyDescent="0.25">
      <c r="A42" s="35"/>
      <c r="B42" s="35"/>
      <c r="C42" s="35"/>
      <c r="D42" s="35"/>
      <c r="E42" s="35"/>
    </row>
    <row r="43" spans="1:5" x14ac:dyDescent="0.25">
      <c r="A43" s="42" t="s">
        <v>47</v>
      </c>
      <c r="B43" s="42"/>
      <c r="C43" s="42"/>
      <c r="D43" s="42"/>
      <c r="E43" s="42"/>
    </row>
    <row r="44" spans="1:5" x14ac:dyDescent="0.25">
      <c r="B44" s="43" t="s">
        <v>19</v>
      </c>
      <c r="C44" s="43"/>
      <c r="D44" s="43"/>
      <c r="E44" s="4" t="s">
        <v>6</v>
      </c>
    </row>
    <row r="45" spans="1:5" x14ac:dyDescent="0.25">
      <c r="A45" s="2" t="s">
        <v>56</v>
      </c>
    </row>
    <row r="46" spans="1:5" x14ac:dyDescent="0.25">
      <c r="A46" s="13" t="s">
        <v>32</v>
      </c>
    </row>
    <row r="47" spans="1:5" x14ac:dyDescent="0.25">
      <c r="A47" s="2" t="s">
        <v>38</v>
      </c>
      <c r="B47" s="18">
        <f>'2кв'!B55</f>
        <v>41052.819500000012</v>
      </c>
    </row>
    <row r="48" spans="1:5" ht="15.75" x14ac:dyDescent="0.25">
      <c r="A48" s="14" t="s">
        <v>79</v>
      </c>
      <c r="B48" s="15"/>
    </row>
    <row r="49" spans="1:2" x14ac:dyDescent="0.25">
      <c r="A49" s="2" t="s">
        <v>33</v>
      </c>
      <c r="B49" s="15">
        <v>169839.54</v>
      </c>
    </row>
    <row r="50" spans="1:2" x14ac:dyDescent="0.25">
      <c r="A50" s="2" t="s">
        <v>35</v>
      </c>
      <c r="B50" s="25">
        <v>16247.56</v>
      </c>
    </row>
    <row r="51" spans="1:2" x14ac:dyDescent="0.25">
      <c r="A51" s="2" t="s">
        <v>43</v>
      </c>
      <c r="B51" s="15">
        <f>350*3</f>
        <v>1050</v>
      </c>
    </row>
    <row r="52" spans="1:2" x14ac:dyDescent="0.25">
      <c r="A52" s="2" t="s">
        <v>42</v>
      </c>
      <c r="B52" s="15">
        <f>3*330</f>
        <v>990</v>
      </c>
    </row>
    <row r="53" spans="1:2" x14ac:dyDescent="0.25">
      <c r="A53" s="2" t="s">
        <v>44</v>
      </c>
      <c r="B53" s="15">
        <f>200*3</f>
        <v>600</v>
      </c>
    </row>
    <row r="54" spans="1:2" ht="30" x14ac:dyDescent="0.25">
      <c r="A54" s="36" t="s">
        <v>36</v>
      </c>
      <c r="B54" s="15">
        <f>E31</f>
        <v>178907.59499999997</v>
      </c>
    </row>
    <row r="55" spans="1:2" x14ac:dyDescent="0.25">
      <c r="A55" s="16" t="s">
        <v>34</v>
      </c>
      <c r="B55" s="18">
        <f>B47+B49+B50+B51+B52+B53-B54</f>
        <v>50872.324500000046</v>
      </c>
    </row>
  </sheetData>
  <mergeCells count="29">
    <mergeCell ref="A12:E12"/>
    <mergeCell ref="A1:E1"/>
    <mergeCell ref="A2:E2"/>
    <mergeCell ref="A3:E3"/>
    <mergeCell ref="D4:E4"/>
    <mergeCell ref="A5:E5"/>
    <mergeCell ref="A6:E6"/>
    <mergeCell ref="A7:E7"/>
    <mergeCell ref="A8:E8"/>
    <mergeCell ref="A9:E9"/>
    <mergeCell ref="A10:E10"/>
    <mergeCell ref="A11:E11"/>
    <mergeCell ref="A38:E38"/>
    <mergeCell ref="A13:E13"/>
    <mergeCell ref="A14:E14"/>
    <mergeCell ref="A15:E15"/>
    <mergeCell ref="A16:E16"/>
    <mergeCell ref="A17:E17"/>
    <mergeCell ref="A18:E18"/>
    <mergeCell ref="A19:E19"/>
    <mergeCell ref="A33:E33"/>
    <mergeCell ref="A34:E34"/>
    <mergeCell ref="A35:E35"/>
    <mergeCell ref="A36:E36"/>
    <mergeCell ref="A39:E39"/>
    <mergeCell ref="A40:E40"/>
    <mergeCell ref="B41:D41"/>
    <mergeCell ref="A43:E43"/>
    <mergeCell ref="B44:D44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6"/>
  <sheetViews>
    <sheetView view="pageBreakPreview" topLeftCell="A24" zoomScaleSheetLayoutView="100" workbookViewId="0">
      <selection activeCell="A28" sqref="A28"/>
    </sheetView>
  </sheetViews>
  <sheetFormatPr defaultColWidth="9.140625" defaultRowHeight="15" x14ac:dyDescent="0.25"/>
  <cols>
    <col min="1" max="1" width="31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6" width="8.28515625" style="2" customWidth="1"/>
    <col min="7" max="16384" width="9.140625" style="2"/>
  </cols>
  <sheetData>
    <row r="1" spans="1:5" ht="15.75" x14ac:dyDescent="0.25">
      <c r="A1" s="49" t="s">
        <v>11</v>
      </c>
      <c r="B1" s="49"/>
      <c r="C1" s="49"/>
      <c r="D1" s="49"/>
      <c r="E1" s="49"/>
    </row>
    <row r="2" spans="1:5" ht="31.5" customHeight="1" x14ac:dyDescent="0.25">
      <c r="A2" s="50" t="s">
        <v>12</v>
      </c>
      <c r="B2" s="51"/>
      <c r="C2" s="51"/>
      <c r="D2" s="51"/>
      <c r="E2" s="51"/>
    </row>
    <row r="3" spans="1:5" x14ac:dyDescent="0.25">
      <c r="A3" s="52" t="s">
        <v>80</v>
      </c>
      <c r="B3" s="52"/>
      <c r="C3" s="52"/>
      <c r="D3" s="52"/>
      <c r="E3" s="52"/>
    </row>
    <row r="4" spans="1:5" s="1" customFormat="1" ht="15.75" x14ac:dyDescent="0.25">
      <c r="A4" s="30" t="s">
        <v>13</v>
      </c>
      <c r="B4" s="31"/>
      <c r="C4" s="31"/>
      <c r="D4" s="30"/>
      <c r="E4" s="30" t="s">
        <v>81</v>
      </c>
    </row>
    <row r="5" spans="1:5" x14ac:dyDescent="0.25">
      <c r="A5" s="41" t="s">
        <v>0</v>
      </c>
      <c r="B5" s="41"/>
      <c r="C5" s="41"/>
      <c r="D5" s="41"/>
      <c r="E5" s="41"/>
    </row>
    <row r="6" spans="1:5" x14ac:dyDescent="0.25">
      <c r="A6" s="54" t="s">
        <v>24</v>
      </c>
      <c r="B6" s="54"/>
      <c r="C6" s="54"/>
      <c r="D6" s="54"/>
      <c r="E6" s="54"/>
    </row>
    <row r="7" spans="1:5" x14ac:dyDescent="0.25">
      <c r="A7" s="45" t="s">
        <v>1</v>
      </c>
      <c r="B7" s="45"/>
      <c r="C7" s="45"/>
      <c r="D7" s="45"/>
      <c r="E7" s="45"/>
    </row>
    <row r="8" spans="1:5" x14ac:dyDescent="0.25">
      <c r="A8" s="41" t="s">
        <v>45</v>
      </c>
      <c r="B8" s="41"/>
      <c r="C8" s="41"/>
      <c r="D8" s="41"/>
      <c r="E8" s="41"/>
    </row>
    <row r="9" spans="1:5" ht="25.5" customHeight="1" x14ac:dyDescent="0.25">
      <c r="A9" s="55" t="s">
        <v>14</v>
      </c>
      <c r="B9" s="56"/>
      <c r="C9" s="56"/>
      <c r="D9" s="56"/>
      <c r="E9" s="56"/>
    </row>
    <row r="10" spans="1:5" ht="31.5" customHeight="1" x14ac:dyDescent="0.25">
      <c r="A10" s="41" t="s">
        <v>46</v>
      </c>
      <c r="B10" s="41"/>
      <c r="C10" s="41"/>
      <c r="D10" s="41"/>
      <c r="E10" s="41"/>
    </row>
    <row r="11" spans="1:5" x14ac:dyDescent="0.25">
      <c r="A11" s="45" t="s">
        <v>15</v>
      </c>
      <c r="B11" s="46"/>
      <c r="C11" s="46"/>
      <c r="D11" s="46"/>
      <c r="E11" s="46"/>
    </row>
    <row r="12" spans="1:5" x14ac:dyDescent="0.25">
      <c r="A12" s="41" t="s">
        <v>22</v>
      </c>
      <c r="B12" s="41"/>
      <c r="C12" s="41"/>
      <c r="D12" s="41"/>
      <c r="E12" s="41"/>
    </row>
    <row r="13" spans="1:5" ht="11.25" customHeight="1" x14ac:dyDescent="0.25">
      <c r="A13" s="45" t="s">
        <v>2</v>
      </c>
      <c r="B13" s="46"/>
      <c r="C13" s="46"/>
      <c r="D13" s="46"/>
      <c r="E13" s="46"/>
    </row>
    <row r="14" spans="1:5" x14ac:dyDescent="0.25">
      <c r="A14" s="41" t="s">
        <v>55</v>
      </c>
      <c r="B14" s="41"/>
      <c r="C14" s="41"/>
      <c r="D14" s="41"/>
      <c r="E14" s="41"/>
    </row>
    <row r="15" spans="1:5" ht="10.5" customHeight="1" x14ac:dyDescent="0.25">
      <c r="A15" s="45" t="s">
        <v>16</v>
      </c>
      <c r="B15" s="46"/>
      <c r="C15" s="46"/>
      <c r="D15" s="46"/>
      <c r="E15" s="46"/>
    </row>
    <row r="16" spans="1:5" ht="30.75" customHeight="1" x14ac:dyDescent="0.25">
      <c r="A16" s="41" t="s">
        <v>17</v>
      </c>
      <c r="B16" s="41"/>
      <c r="C16" s="41"/>
      <c r="D16" s="41"/>
      <c r="E16" s="41"/>
    </row>
    <row r="17" spans="1:7" ht="27" customHeight="1" x14ac:dyDescent="0.25">
      <c r="A17" s="41" t="s">
        <v>37</v>
      </c>
      <c r="B17" s="41"/>
      <c r="C17" s="41"/>
      <c r="D17" s="41"/>
      <c r="E17" s="41"/>
    </row>
    <row r="18" spans="1:7" ht="33.75" customHeight="1" x14ac:dyDescent="0.25">
      <c r="A18" s="47" t="s">
        <v>25</v>
      </c>
      <c r="B18" s="47"/>
      <c r="C18" s="47"/>
      <c r="D18" s="47"/>
      <c r="E18" s="47"/>
    </row>
    <row r="19" spans="1:7" x14ac:dyDescent="0.25">
      <c r="A19" s="47"/>
      <c r="B19" s="47"/>
      <c r="C19" s="47"/>
      <c r="D19" s="47"/>
      <c r="E19" s="47"/>
      <c r="F19" s="2">
        <f>158.6+2323.7</f>
        <v>2482.2999999999997</v>
      </c>
      <c r="G19" s="2">
        <v>3</v>
      </c>
    </row>
    <row r="20" spans="1:7" ht="135" x14ac:dyDescent="0.25">
      <c r="A20" s="3" t="s">
        <v>7</v>
      </c>
      <c r="B20" s="21" t="s">
        <v>10</v>
      </c>
      <c r="C20" s="3" t="s">
        <v>3</v>
      </c>
      <c r="D20" s="3" t="s">
        <v>9</v>
      </c>
      <c r="E20" s="3" t="s">
        <v>8</v>
      </c>
    </row>
    <row r="21" spans="1:7" ht="38.25" x14ac:dyDescent="0.25">
      <c r="A21" s="20" t="s">
        <v>41</v>
      </c>
      <c r="B21" s="22" t="s">
        <v>31</v>
      </c>
      <c r="C21" s="3" t="s">
        <v>4</v>
      </c>
      <c r="D21" s="3">
        <v>16.190000000000001</v>
      </c>
      <c r="E21" s="6">
        <f>D21*F19*G19</f>
        <v>120565.31099999999</v>
      </c>
    </row>
    <row r="22" spans="1:7" x14ac:dyDescent="0.25">
      <c r="A22" s="5" t="s">
        <v>39</v>
      </c>
      <c r="B22" s="23" t="s">
        <v>23</v>
      </c>
      <c r="C22" s="8" t="s">
        <v>4</v>
      </c>
      <c r="D22" s="8">
        <v>6.06</v>
      </c>
      <c r="E22" s="6">
        <f>D22*F19*G19</f>
        <v>45128.213999999993</v>
      </c>
      <c r="G22" s="17"/>
    </row>
    <row r="23" spans="1:7" x14ac:dyDescent="0.25">
      <c r="A23" s="5" t="s">
        <v>51</v>
      </c>
      <c r="B23" s="7" t="s">
        <v>82</v>
      </c>
      <c r="C23" s="3" t="s">
        <v>28</v>
      </c>
      <c r="D23" s="3"/>
      <c r="E23" s="6">
        <v>0</v>
      </c>
    </row>
    <row r="24" spans="1:7" ht="15.75" x14ac:dyDescent="0.25">
      <c r="A24" s="1" t="s">
        <v>48</v>
      </c>
      <c r="B24" s="7" t="s">
        <v>82</v>
      </c>
      <c r="C24" s="3" t="s">
        <v>28</v>
      </c>
      <c r="D24" s="3"/>
      <c r="E24" s="19">
        <v>11162.61</v>
      </c>
    </row>
    <row r="25" spans="1:7" x14ac:dyDescent="0.25">
      <c r="A25" s="5" t="s">
        <v>49</v>
      </c>
      <c r="B25" s="7" t="s">
        <v>82</v>
      </c>
      <c r="C25" s="3" t="s">
        <v>28</v>
      </c>
      <c r="D25" s="3"/>
      <c r="E25" s="6">
        <v>2953.65</v>
      </c>
    </row>
    <row r="26" spans="1:7" x14ac:dyDescent="0.25">
      <c r="A26" s="5" t="s">
        <v>50</v>
      </c>
      <c r="B26" s="7" t="s">
        <v>82</v>
      </c>
      <c r="C26" s="3" t="s">
        <v>28</v>
      </c>
      <c r="D26" s="3"/>
      <c r="E26" s="6">
        <v>2555.13</v>
      </c>
    </row>
    <row r="27" spans="1:7" x14ac:dyDescent="0.25">
      <c r="A27" s="5" t="s">
        <v>26</v>
      </c>
      <c r="B27" s="7" t="s">
        <v>82</v>
      </c>
      <c r="C27" s="3" t="s">
        <v>28</v>
      </c>
      <c r="D27" s="3"/>
      <c r="E27" s="6">
        <v>6338.48</v>
      </c>
    </row>
    <row r="28" spans="1:7" x14ac:dyDescent="0.25">
      <c r="A28" s="24" t="s">
        <v>83</v>
      </c>
      <c r="B28" s="7" t="s">
        <v>85</v>
      </c>
      <c r="C28" s="3" t="s">
        <v>28</v>
      </c>
      <c r="D28" s="33"/>
      <c r="E28" s="6">
        <v>76608.899999999994</v>
      </c>
    </row>
    <row r="29" spans="1:7" x14ac:dyDescent="0.25">
      <c r="A29" s="24" t="s">
        <v>120</v>
      </c>
      <c r="B29" s="7" t="s">
        <v>85</v>
      </c>
      <c r="C29" s="3" t="s">
        <v>52</v>
      </c>
      <c r="D29" s="33">
        <v>1</v>
      </c>
      <c r="E29" s="6">
        <f>D29*260.07</f>
        <v>260.07</v>
      </c>
    </row>
    <row r="30" spans="1:7" x14ac:dyDescent="0.25">
      <c r="A30" s="24" t="s">
        <v>84</v>
      </c>
      <c r="B30" s="7" t="s">
        <v>86</v>
      </c>
      <c r="C30" s="3" t="s">
        <v>52</v>
      </c>
      <c r="D30" s="33">
        <v>22</v>
      </c>
      <c r="E30" s="6">
        <f>D30*260.07</f>
        <v>5721.54</v>
      </c>
    </row>
    <row r="31" spans="1:7" x14ac:dyDescent="0.25">
      <c r="A31" s="24"/>
      <c r="B31" s="7"/>
      <c r="C31" s="26"/>
      <c r="D31" s="32"/>
      <c r="E31" s="6"/>
    </row>
    <row r="32" spans="1:7" s="13" customFormat="1" ht="14.25" x14ac:dyDescent="0.2">
      <c r="A32" s="9" t="s">
        <v>29</v>
      </c>
      <c r="B32" s="10"/>
      <c r="C32" s="11"/>
      <c r="D32" s="11"/>
      <c r="E32" s="12">
        <f>SUM(E21:E31)</f>
        <v>271293.90499999991</v>
      </c>
    </row>
    <row r="34" spans="1:5" ht="30.75" customHeight="1" x14ac:dyDescent="0.25">
      <c r="A34" s="48" t="s">
        <v>121</v>
      </c>
      <c r="B34" s="48"/>
      <c r="C34" s="48"/>
      <c r="D34" s="48"/>
      <c r="E34" s="48"/>
    </row>
    <row r="35" spans="1:5" ht="30.75" customHeight="1" x14ac:dyDescent="0.25">
      <c r="A35" s="41" t="s">
        <v>21</v>
      </c>
      <c r="B35" s="41"/>
      <c r="C35" s="41"/>
      <c r="D35" s="41"/>
      <c r="E35" s="41"/>
    </row>
    <row r="36" spans="1:5" x14ac:dyDescent="0.25">
      <c r="A36" s="41" t="s">
        <v>20</v>
      </c>
      <c r="B36" s="41"/>
      <c r="C36" s="41"/>
      <c r="D36" s="41"/>
      <c r="E36" s="41"/>
    </row>
    <row r="37" spans="1:5" ht="30.75" customHeight="1" x14ac:dyDescent="0.25">
      <c r="A37" s="41" t="s">
        <v>30</v>
      </c>
      <c r="B37" s="41"/>
      <c r="C37" s="41"/>
      <c r="D37" s="41"/>
      <c r="E37" s="41"/>
    </row>
    <row r="38" spans="1:5" ht="30.75" customHeight="1" x14ac:dyDescent="0.25">
      <c r="A38" s="38"/>
      <c r="B38" s="38"/>
      <c r="C38" s="38"/>
      <c r="D38" s="38"/>
      <c r="E38" s="38"/>
    </row>
    <row r="39" spans="1:5" x14ac:dyDescent="0.25">
      <c r="A39" s="44" t="s">
        <v>5</v>
      </c>
      <c r="B39" s="44"/>
      <c r="C39" s="44"/>
      <c r="D39" s="44"/>
      <c r="E39" s="44"/>
    </row>
    <row r="40" spans="1:5" x14ac:dyDescent="0.25">
      <c r="A40" s="41" t="s">
        <v>18</v>
      </c>
      <c r="B40" s="41"/>
      <c r="C40" s="41"/>
      <c r="D40" s="41"/>
      <c r="E40" s="41"/>
    </row>
    <row r="41" spans="1:5" x14ac:dyDescent="0.25">
      <c r="A41" s="42" t="s">
        <v>61</v>
      </c>
      <c r="B41" s="42"/>
      <c r="C41" s="42"/>
      <c r="D41" s="42"/>
      <c r="E41" s="42"/>
    </row>
    <row r="42" spans="1:5" x14ac:dyDescent="0.25">
      <c r="B42" s="43" t="s">
        <v>19</v>
      </c>
      <c r="C42" s="43"/>
      <c r="D42" s="43"/>
      <c r="E42" s="4" t="s">
        <v>6</v>
      </c>
    </row>
    <row r="43" spans="1:5" x14ac:dyDescent="0.25">
      <c r="A43" s="39"/>
      <c r="B43" s="39"/>
      <c r="C43" s="39"/>
      <c r="D43" s="39"/>
      <c r="E43" s="39"/>
    </row>
    <row r="44" spans="1:5" x14ac:dyDescent="0.25">
      <c r="A44" s="42" t="s">
        <v>47</v>
      </c>
      <c r="B44" s="42"/>
      <c r="C44" s="42"/>
      <c r="D44" s="42"/>
      <c r="E44" s="42"/>
    </row>
    <row r="45" spans="1:5" x14ac:dyDescent="0.25">
      <c r="B45" s="43" t="s">
        <v>19</v>
      </c>
      <c r="C45" s="43"/>
      <c r="D45" s="43"/>
      <c r="E45" s="4" t="s">
        <v>6</v>
      </c>
    </row>
    <row r="46" spans="1:5" x14ac:dyDescent="0.25">
      <c r="A46" s="2" t="s">
        <v>56</v>
      </c>
    </row>
    <row r="47" spans="1:5" x14ac:dyDescent="0.25">
      <c r="A47" s="13" t="s">
        <v>32</v>
      </c>
    </row>
    <row r="48" spans="1:5" x14ac:dyDescent="0.25">
      <c r="A48" s="2" t="s">
        <v>38</v>
      </c>
      <c r="B48" s="18">
        <f>'3кв'!B55</f>
        <v>50872.324500000046</v>
      </c>
    </row>
    <row r="49" spans="1:2" ht="15.75" x14ac:dyDescent="0.25">
      <c r="A49" s="14" t="s">
        <v>87</v>
      </c>
      <c r="B49" s="15"/>
    </row>
    <row r="50" spans="1:2" x14ac:dyDescent="0.25">
      <c r="A50" s="2" t="s">
        <v>33</v>
      </c>
      <c r="B50" s="15">
        <v>191315.89</v>
      </c>
    </row>
    <row r="51" spans="1:2" x14ac:dyDescent="0.25">
      <c r="A51" s="2" t="s">
        <v>35</v>
      </c>
      <c r="B51" s="25">
        <v>13353.83</v>
      </c>
    </row>
    <row r="52" spans="1:2" x14ac:dyDescent="0.25">
      <c r="A52" s="2" t="s">
        <v>43</v>
      </c>
      <c r="B52" s="15">
        <f>350*3</f>
        <v>1050</v>
      </c>
    </row>
    <row r="53" spans="1:2" x14ac:dyDescent="0.25">
      <c r="A53" s="2" t="s">
        <v>42</v>
      </c>
      <c r="B53" s="15">
        <f>3*330</f>
        <v>990</v>
      </c>
    </row>
    <row r="54" spans="1:2" x14ac:dyDescent="0.25">
      <c r="A54" s="2" t="s">
        <v>44</v>
      </c>
      <c r="B54" s="15">
        <f>200*3</f>
        <v>600</v>
      </c>
    </row>
    <row r="55" spans="1:2" ht="30" x14ac:dyDescent="0.25">
      <c r="A55" s="40" t="s">
        <v>36</v>
      </c>
      <c r="B55" s="15">
        <f>E32</f>
        <v>271293.90499999991</v>
      </c>
    </row>
    <row r="56" spans="1:2" x14ac:dyDescent="0.25">
      <c r="A56" s="16" t="s">
        <v>34</v>
      </c>
      <c r="B56" s="18">
        <f>B48+B50+B51+B52+B53+B54-B55</f>
        <v>-13111.860499999864</v>
      </c>
    </row>
  </sheetData>
  <mergeCells count="28">
    <mergeCell ref="A40:E40"/>
    <mergeCell ref="A41:E41"/>
    <mergeCell ref="B42:D42"/>
    <mergeCell ref="A44:E44"/>
    <mergeCell ref="B45:D45"/>
    <mergeCell ref="A19:E19"/>
    <mergeCell ref="A34:E34"/>
    <mergeCell ref="A35:E35"/>
    <mergeCell ref="A36:E36"/>
    <mergeCell ref="A37:E37"/>
    <mergeCell ref="A39:E39"/>
    <mergeCell ref="A13:E13"/>
    <mergeCell ref="A14:E14"/>
    <mergeCell ref="A15:E15"/>
    <mergeCell ref="A16:E16"/>
    <mergeCell ref="A17:E17"/>
    <mergeCell ref="A18:E18"/>
    <mergeCell ref="A7:E7"/>
    <mergeCell ref="A8:E8"/>
    <mergeCell ref="A9:E9"/>
    <mergeCell ref="A10:E10"/>
    <mergeCell ref="A11:E11"/>
    <mergeCell ref="A12:E12"/>
    <mergeCell ref="A1:E1"/>
    <mergeCell ref="A2:E2"/>
    <mergeCell ref="A3:E3"/>
    <mergeCell ref="A5:E5"/>
    <mergeCell ref="A6:E6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9"/>
  <sheetViews>
    <sheetView tabSelected="1" view="pageBreakPreview" topLeftCell="A7" zoomScaleSheetLayoutView="100" workbookViewId="0">
      <selection activeCell="C7" sqref="C7"/>
    </sheetView>
  </sheetViews>
  <sheetFormatPr defaultRowHeight="15" x14ac:dyDescent="0.25"/>
  <cols>
    <col min="1" max="1" width="10.5703125" customWidth="1"/>
    <col min="2" max="2" width="54.28515625" customWidth="1"/>
    <col min="3" max="3" width="16.140625" customWidth="1"/>
    <col min="4" max="4" width="20.140625" customWidth="1"/>
    <col min="5" max="5" width="14.7109375" customWidth="1"/>
    <col min="6" max="6" width="12.42578125" customWidth="1"/>
    <col min="7" max="7" width="12" customWidth="1"/>
    <col min="8" max="8" width="13.5703125" customWidth="1"/>
  </cols>
  <sheetData>
    <row r="1" spans="1:4" ht="15.75" x14ac:dyDescent="0.25">
      <c r="A1" s="57" t="s">
        <v>88</v>
      </c>
      <c r="B1" s="57"/>
      <c r="C1" s="57"/>
      <c r="D1" s="58"/>
    </row>
    <row r="2" spans="1:4" ht="15.75" x14ac:dyDescent="0.25">
      <c r="A2" s="59" t="s">
        <v>89</v>
      </c>
      <c r="B2" s="59"/>
      <c r="C2" s="59"/>
      <c r="D2" s="14"/>
    </row>
    <row r="3" spans="1:4" ht="15.75" x14ac:dyDescent="0.25">
      <c r="A3" s="59" t="s">
        <v>90</v>
      </c>
      <c r="B3" s="59"/>
      <c r="C3" s="59"/>
      <c r="D3" s="14"/>
    </row>
    <row r="4" spans="1:4" ht="15.75" x14ac:dyDescent="0.25">
      <c r="A4" s="57" t="s">
        <v>117</v>
      </c>
      <c r="B4" s="57"/>
      <c r="C4" s="57"/>
      <c r="D4" s="58"/>
    </row>
    <row r="5" spans="1:4" ht="15.75" x14ac:dyDescent="0.25">
      <c r="A5" s="60"/>
      <c r="B5" s="60"/>
      <c r="C5" s="60"/>
      <c r="D5" s="1"/>
    </row>
    <row r="6" spans="1:4" ht="15.75" x14ac:dyDescent="0.25">
      <c r="A6" s="14"/>
      <c r="B6" s="61" t="s">
        <v>91</v>
      </c>
      <c r="C6" s="62">
        <f>'1кв'!B47</f>
        <v>30616.68</v>
      </c>
      <c r="D6" s="63"/>
    </row>
    <row r="7" spans="1:4" ht="15.75" x14ac:dyDescent="0.25">
      <c r="A7" s="64" t="s">
        <v>92</v>
      </c>
      <c r="B7" s="61" t="s">
        <v>118</v>
      </c>
      <c r="C7" s="62"/>
      <c r="D7" s="63"/>
    </row>
    <row r="8" spans="1:4" ht="15.75" x14ac:dyDescent="0.25">
      <c r="A8" s="14"/>
      <c r="B8" s="65" t="s">
        <v>93</v>
      </c>
      <c r="C8" s="62"/>
      <c r="D8" s="63"/>
    </row>
    <row r="9" spans="1:4" ht="15.75" x14ac:dyDescent="0.25">
      <c r="A9" s="14"/>
      <c r="B9" s="5" t="s">
        <v>119</v>
      </c>
      <c r="C9" s="62"/>
      <c r="D9" s="63"/>
    </row>
    <row r="10" spans="1:4" ht="15.75" x14ac:dyDescent="0.25">
      <c r="A10" s="14"/>
      <c r="B10" s="5" t="s">
        <v>122</v>
      </c>
      <c r="C10" s="62"/>
      <c r="D10" s="63"/>
    </row>
    <row r="11" spans="1:4" ht="15.75" x14ac:dyDescent="0.25">
      <c r="A11" s="14"/>
      <c r="B11" s="5" t="s">
        <v>123</v>
      </c>
      <c r="C11" s="62"/>
      <c r="D11" s="63"/>
    </row>
    <row r="12" spans="1:4" ht="15.75" x14ac:dyDescent="0.25">
      <c r="A12" s="14"/>
      <c r="B12" s="5" t="s">
        <v>124</v>
      </c>
      <c r="C12" s="62"/>
      <c r="D12" s="63"/>
    </row>
    <row r="13" spans="1:4" ht="15.75" x14ac:dyDescent="0.25">
      <c r="B13" s="66" t="s">
        <v>94</v>
      </c>
      <c r="C13" s="67">
        <f>'1кв'!B49+'2кв'!B49+'3кв'!B49+'4кв'!B50</f>
        <v>701178.17</v>
      </c>
      <c r="D13" s="68"/>
    </row>
    <row r="14" spans="1:4" ht="15.75" x14ac:dyDescent="0.25">
      <c r="B14" s="66" t="s">
        <v>95</v>
      </c>
      <c r="C14" s="67">
        <f>'1кв'!B50+'2кв'!B50+'3кв'!B50+'4кв'!B51</f>
        <v>48649.200000000004</v>
      </c>
      <c r="D14" s="68"/>
    </row>
    <row r="15" spans="1:4" ht="30" x14ac:dyDescent="0.25">
      <c r="B15" s="69" t="s">
        <v>96</v>
      </c>
      <c r="C15" s="67">
        <f>'1кв'!B51+'2кв'!B51+'3кв'!B51+'4кв'!B52</f>
        <v>4200</v>
      </c>
      <c r="D15" s="68"/>
    </row>
    <row r="16" spans="1:4" ht="30" x14ac:dyDescent="0.25">
      <c r="B16" s="69" t="s">
        <v>97</v>
      </c>
      <c r="C16" s="67">
        <f>'1кв'!B52+'2кв'!B52+'3кв'!B52+'4кв'!B53</f>
        <v>3960</v>
      </c>
      <c r="D16" s="68"/>
    </row>
    <row r="17" spans="1:5" ht="30" x14ac:dyDescent="0.25">
      <c r="A17" s="64"/>
      <c r="B17" s="69" t="s">
        <v>98</v>
      </c>
      <c r="C17" s="67">
        <f>'1кв'!B53+'2кв'!B53+'3кв'!B53+'4кв'!B54</f>
        <v>2400</v>
      </c>
      <c r="D17" s="68"/>
    </row>
    <row r="18" spans="1:5" ht="15.75" x14ac:dyDescent="0.25">
      <c r="A18" s="70"/>
      <c r="B18" s="66" t="s">
        <v>99</v>
      </c>
      <c r="C18" s="71">
        <f>SUM(C13:C17)</f>
        <v>760387.37</v>
      </c>
      <c r="D18" s="63">
        <f>'1кв'!B49+'1кв'!B50+'1кв'!B51+'1кв'!B52+'1кв'!B53+'2кв'!B49+'2кв'!B50+'2кв'!B51+'2кв'!B52+'2кв'!B53+'3кв'!B49+'3кв'!B50+'3кв'!B51+'3кв'!B52+'3кв'!B53+'4кв'!B50+'4кв'!B51+'4кв'!B52+'4кв'!B53+'4кв'!B54</f>
        <v>760387.37000000011</v>
      </c>
    </row>
    <row r="19" spans="1:5" ht="15.75" x14ac:dyDescent="0.25">
      <c r="A19" s="1"/>
      <c r="B19" s="72"/>
      <c r="C19" s="72"/>
      <c r="D19" s="73"/>
    </row>
    <row r="20" spans="1:5" ht="15.75" x14ac:dyDescent="0.25">
      <c r="A20" s="74" t="s">
        <v>100</v>
      </c>
      <c r="B20" s="20" t="s">
        <v>101</v>
      </c>
      <c r="C20" s="75">
        <f>'1кв'!E21+'2кв'!E21+'3кв'!E21+'4кв'!E21</f>
        <v>456643.908</v>
      </c>
      <c r="D20" s="73"/>
    </row>
    <row r="21" spans="1:5" ht="15.75" x14ac:dyDescent="0.25">
      <c r="A21" s="74"/>
      <c r="B21" s="76" t="s">
        <v>39</v>
      </c>
      <c r="C21" s="75">
        <f>'1кв'!E22+'2кв'!E22+'3кв'!E22+'4кв'!E22</f>
        <v>170980.82399999996</v>
      </c>
      <c r="D21" s="73"/>
    </row>
    <row r="22" spans="1:5" ht="15.75" x14ac:dyDescent="0.25">
      <c r="A22" s="74"/>
      <c r="B22" s="5" t="s">
        <v>103</v>
      </c>
      <c r="C22" s="75">
        <f>'1кв'!E23+'2кв'!E23+'3кв'!E23+'4кв'!E23</f>
        <v>0</v>
      </c>
      <c r="D22" s="73"/>
    </row>
    <row r="23" spans="1:5" ht="15.75" x14ac:dyDescent="0.25">
      <c r="A23" s="74"/>
      <c r="B23" s="5" t="s">
        <v>125</v>
      </c>
      <c r="C23" s="75">
        <f>'1кв'!E24+'2кв'!E24+'3кв'!E24+'4кв'!E24</f>
        <v>18604.349999999999</v>
      </c>
      <c r="D23" s="73"/>
    </row>
    <row r="24" spans="1:5" ht="15.75" x14ac:dyDescent="0.25">
      <c r="A24" s="74"/>
      <c r="B24" s="5" t="s">
        <v>104</v>
      </c>
      <c r="C24" s="75">
        <f>'1кв'!E25+'2кв'!E25+'3кв'!E25+'4кв'!E25</f>
        <v>10126.799999999999</v>
      </c>
      <c r="D24" s="73"/>
    </row>
    <row r="25" spans="1:5" ht="15.75" x14ac:dyDescent="0.25">
      <c r="A25" s="74"/>
      <c r="B25" s="5" t="s">
        <v>102</v>
      </c>
      <c r="C25" s="75">
        <f>'1кв'!E26+'2кв'!E26+'3кв'!E26+'4кв'!E26</f>
        <v>4258.55</v>
      </c>
      <c r="D25" s="73"/>
    </row>
    <row r="26" spans="1:5" ht="15.75" x14ac:dyDescent="0.25">
      <c r="A26" s="1"/>
      <c r="B26" s="5" t="s">
        <v>26</v>
      </c>
      <c r="C26" s="75">
        <f>'1кв'!E27+'2кв'!E27+'3кв'!E27+'4кв'!E27</f>
        <v>14478.44</v>
      </c>
      <c r="D26" s="73"/>
      <c r="E26" s="77"/>
    </row>
    <row r="27" spans="1:5" ht="15.75" x14ac:dyDescent="0.25">
      <c r="A27" s="74"/>
      <c r="B27" s="78" t="s">
        <v>128</v>
      </c>
      <c r="C27" s="75">
        <f>'1кв'!E28+'1кв'!E29+'2кв'!E29+'3кв'!E28+'3кв'!E29+'4кв'!E29+'4кв'!E30</f>
        <v>13423.738499999998</v>
      </c>
      <c r="D27" s="73"/>
    </row>
    <row r="28" spans="1:5" ht="15.75" x14ac:dyDescent="0.25">
      <c r="A28" s="74"/>
      <c r="B28" s="79" t="s">
        <v>105</v>
      </c>
      <c r="C28" s="75">
        <f>SUM(C30:C32)</f>
        <v>115599.29999999999</v>
      </c>
      <c r="D28" s="73"/>
    </row>
    <row r="29" spans="1:5" ht="15.75" x14ac:dyDescent="0.25">
      <c r="A29" s="74"/>
      <c r="B29" s="65" t="s">
        <v>93</v>
      </c>
      <c r="C29" s="75"/>
      <c r="D29" s="73"/>
    </row>
    <row r="30" spans="1:5" ht="15.75" x14ac:dyDescent="0.25">
      <c r="A30" s="74"/>
      <c r="B30" s="80" t="s">
        <v>127</v>
      </c>
      <c r="C30" s="75">
        <f>'4кв'!E28</f>
        <v>76608.899999999994</v>
      </c>
      <c r="D30" s="73"/>
    </row>
    <row r="31" spans="1:5" ht="15.75" x14ac:dyDescent="0.25">
      <c r="A31" s="74"/>
      <c r="B31" s="80" t="s">
        <v>126</v>
      </c>
      <c r="C31" s="75">
        <f>'2кв'!E28</f>
        <v>38990.400000000001</v>
      </c>
      <c r="D31" s="73"/>
    </row>
    <row r="32" spans="1:5" ht="15.75" x14ac:dyDescent="0.25">
      <c r="A32" s="74"/>
      <c r="B32" s="80"/>
      <c r="C32" s="75"/>
      <c r="D32" s="73"/>
    </row>
    <row r="33" spans="1:5" ht="15.75" x14ac:dyDescent="0.25">
      <c r="A33" s="1"/>
      <c r="B33" s="81" t="s">
        <v>106</v>
      </c>
      <c r="C33" s="82">
        <f>SUM(C20:C28)</f>
        <v>804115.9105</v>
      </c>
      <c r="D33" s="73">
        <f>'1кв'!E31+'2кв'!E31+'3кв'!E31+'4кв'!E32</f>
        <v>804115.91049999988</v>
      </c>
      <c r="E33" s="77"/>
    </row>
    <row r="34" spans="1:5" ht="15.75" x14ac:dyDescent="0.25">
      <c r="A34" s="1"/>
      <c r="B34" s="83" t="s">
        <v>107</v>
      </c>
      <c r="C34" s="84">
        <f>C6+C18-C33</f>
        <v>-13111.860499999952</v>
      </c>
      <c r="D34" s="73"/>
    </row>
    <row r="35" spans="1:5" ht="15.75" x14ac:dyDescent="0.25">
      <c r="A35" s="1"/>
      <c r="B35" s="64"/>
      <c r="C35" s="64"/>
      <c r="D35" s="73"/>
    </row>
    <row r="36" spans="1:5" ht="15.75" x14ac:dyDescent="0.25">
      <c r="A36" s="1"/>
      <c r="B36" s="85" t="s">
        <v>108</v>
      </c>
      <c r="C36" s="85"/>
      <c r="D36" s="73"/>
    </row>
    <row r="37" spans="1:5" ht="15.75" x14ac:dyDescent="0.25">
      <c r="A37" s="1"/>
      <c r="B37" s="85" t="s">
        <v>109</v>
      </c>
      <c r="C37" s="86">
        <v>108540.5</v>
      </c>
      <c r="D37" s="73"/>
    </row>
    <row r="38" spans="1:5" ht="15.75" x14ac:dyDescent="0.25">
      <c r="A38" s="1"/>
      <c r="B38" s="87" t="s">
        <v>110</v>
      </c>
      <c r="C38" s="88">
        <v>125886.48</v>
      </c>
      <c r="D38" s="73"/>
    </row>
    <row r="39" spans="1:5" ht="15.75" x14ac:dyDescent="0.25">
      <c r="A39" s="1"/>
      <c r="B39" s="85" t="s">
        <v>111</v>
      </c>
      <c r="C39" s="89">
        <f>C38-C37</f>
        <v>17345.979999999996</v>
      </c>
      <c r="D39" s="73"/>
    </row>
    <row r="40" spans="1:5" ht="15.75" x14ac:dyDescent="0.25">
      <c r="A40" s="1"/>
      <c r="B40" s="64"/>
      <c r="C40" s="64"/>
      <c r="D40" s="73"/>
    </row>
    <row r="41" spans="1:5" ht="15.75" x14ac:dyDescent="0.25">
      <c r="A41" s="1"/>
      <c r="B41" s="64"/>
      <c r="C41" s="64"/>
      <c r="D41" s="73"/>
    </row>
    <row r="42" spans="1:5" ht="15.75" x14ac:dyDescent="0.25">
      <c r="A42" s="1" t="s">
        <v>112</v>
      </c>
      <c r="B42" s="64" t="s">
        <v>113</v>
      </c>
      <c r="C42" s="64"/>
      <c r="D42" s="73"/>
    </row>
    <row r="43" spans="1:5" ht="15.75" x14ac:dyDescent="0.25">
      <c r="A43" s="1"/>
      <c r="B43" s="64" t="s">
        <v>114</v>
      </c>
      <c r="C43" s="64"/>
      <c r="D43" s="73"/>
    </row>
    <row r="44" spans="1:5" ht="15.75" x14ac:dyDescent="0.25">
      <c r="A44" s="1"/>
      <c r="B44" s="64" t="s">
        <v>115</v>
      </c>
      <c r="C44" s="64"/>
      <c r="D44" s="73"/>
    </row>
    <row r="45" spans="1:5" ht="15.75" x14ac:dyDescent="0.25">
      <c r="A45" s="1"/>
      <c r="B45" s="64"/>
      <c r="C45" s="64"/>
      <c r="D45" s="73"/>
    </row>
    <row r="46" spans="1:5" ht="15.75" x14ac:dyDescent="0.25">
      <c r="A46" s="1"/>
      <c r="B46" s="64"/>
      <c r="C46" s="64"/>
      <c r="D46" s="73"/>
    </row>
    <row r="47" spans="1:5" ht="15.75" x14ac:dyDescent="0.25">
      <c r="A47" s="1"/>
      <c r="B47" s="64" t="s">
        <v>116</v>
      </c>
      <c r="C47" s="64"/>
      <c r="D47" s="73"/>
    </row>
    <row r="48" spans="1:5" ht="15.75" x14ac:dyDescent="0.25">
      <c r="A48" s="1"/>
      <c r="B48" s="64"/>
      <c r="C48" s="64"/>
      <c r="D48" s="73"/>
    </row>
    <row r="49" spans="1:4" ht="15.75" x14ac:dyDescent="0.25">
      <c r="A49" s="1"/>
      <c r="B49" s="64"/>
      <c r="C49" s="64"/>
      <c r="D49" s="73"/>
    </row>
  </sheetData>
  <mergeCells count="6">
    <mergeCell ref="A1:C1"/>
    <mergeCell ref="A2:C2"/>
    <mergeCell ref="A3:C3"/>
    <mergeCell ref="A4:C4"/>
    <mergeCell ref="A5:C5"/>
    <mergeCell ref="B19:C19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1кв</vt:lpstr>
      <vt:lpstr>2кв</vt:lpstr>
      <vt:lpstr>3кв</vt:lpstr>
      <vt:lpstr>4кв</vt:lpstr>
      <vt:lpstr>отчет</vt:lpstr>
      <vt:lpstr>'1кв'!Область_печати</vt:lpstr>
      <vt:lpstr>'2кв'!Область_печати</vt:lpstr>
      <vt:lpstr>'3кв'!Область_печати</vt:lpstr>
      <vt:lpstr>'4кв'!Область_печати</vt:lpstr>
      <vt:lpstr>отчет!Область_печати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2024-02-27T10:48:35Z</dcterms:modified>
</cp:coreProperties>
</file>